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hamburgwasser.sharepoint.com/teams/TMKMFA-Faulbehlter/Freigegebene Dokumente/02 IPA Vorbereitung u. Ausschreibung/Vergabeunterlagen/Final/Vergabepaket MT/Veröffentlichung - TNW/"/>
    </mc:Choice>
  </mc:AlternateContent>
  <xr:revisionPtr revIDLastSave="399" documentId="13_ncr:1_{11DC3584-79D7-433A-B587-E405F5481184}" xr6:coauthVersionLast="47" xr6:coauthVersionMax="47" xr10:uidLastSave="{67A9312E-9631-47D3-949A-4882A1DBAEE4}"/>
  <bookViews>
    <workbookView xWindow="-120" yWindow="-120" windowWidth="29040" windowHeight="15720" xr2:uid="{00000000-000D-0000-FFFF-FFFF00000000}"/>
  </bookViews>
  <sheets>
    <sheet name="Auswahl- und Referenzbogen" sheetId="1" r:id="rId1"/>
  </sheets>
  <definedNames>
    <definedName name="_xlnm.Print_Area" localSheetId="0">'Auswahl- und Referenzbogen'!$A$1:$K$87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1" i="1" l="1"/>
  <c r="H81" i="1"/>
  <c r="H75" i="1"/>
  <c r="J75" i="1"/>
  <c r="H63" i="1"/>
  <c r="J63" i="1" s="1"/>
  <c r="H51" i="1"/>
  <c r="J51" i="1" s="1"/>
  <c r="H34" i="1"/>
  <c r="J34" i="1" s="1"/>
  <c r="G61" i="1"/>
  <c r="H61" i="1" s="1"/>
  <c r="J61" i="1" s="1"/>
  <c r="G63" i="1"/>
  <c r="G50" i="1"/>
  <c r="H50" i="1" s="1"/>
  <c r="J50" i="1" s="1"/>
  <c r="G51" i="1"/>
  <c r="G34" i="1"/>
  <c r="G19" i="1"/>
  <c r="H19" i="1" s="1"/>
  <c r="J19" i="1" s="1"/>
  <c r="G18" i="1"/>
  <c r="H18" i="1" s="1"/>
  <c r="J18" i="1" s="1"/>
  <c r="G35" i="1"/>
  <c r="H35" i="1" s="1"/>
  <c r="J35" i="1" s="1"/>
  <c r="I56" i="1"/>
  <c r="I40" i="1"/>
  <c r="I24" i="1"/>
  <c r="I57" i="1" l="1"/>
  <c r="I83" i="1" s="1"/>
  <c r="G16" i="1" l="1"/>
  <c r="G30" i="1"/>
  <c r="G31" i="1"/>
  <c r="G32" i="1"/>
  <c r="G33" i="1"/>
  <c r="G36" i="1"/>
  <c r="H36" i="1" s="1"/>
  <c r="J36" i="1" s="1"/>
  <c r="G68" i="1"/>
  <c r="G67" i="1"/>
  <c r="G66" i="1"/>
  <c r="G52" i="1"/>
  <c r="H52" i="1" s="1"/>
  <c r="J52" i="1" s="1"/>
  <c r="G49" i="1"/>
  <c r="G48" i="1"/>
  <c r="G47" i="1"/>
  <c r="G46" i="1"/>
  <c r="G20" i="1"/>
  <c r="H20" i="1" s="1"/>
  <c r="J20" i="1" s="1"/>
  <c r="G17" i="1"/>
  <c r="G15" i="1"/>
  <c r="G14" i="1"/>
  <c r="G29" i="1" l="1"/>
  <c r="G45" i="1"/>
  <c r="G13" i="1"/>
  <c r="H13" i="1" s="1"/>
  <c r="J13" i="1" s="1"/>
  <c r="G65" i="1"/>
  <c r="H65" i="1" s="1"/>
  <c r="J65" i="1" s="1"/>
  <c r="J69" i="1" s="1"/>
  <c r="J70" i="1" s="1"/>
  <c r="H45" i="1" l="1"/>
  <c r="J45" i="1" s="1"/>
  <c r="J55" i="1" s="1"/>
  <c r="J56" i="1" s="1"/>
  <c r="H29" i="1"/>
  <c r="J29" i="1" s="1"/>
  <c r="J39" i="1" s="1"/>
  <c r="J40" i="1" s="1"/>
  <c r="J23" i="1"/>
  <c r="J24" i="1" l="1"/>
  <c r="J57" i="1" s="1"/>
  <c r="J83" i="1" s="1"/>
</calcChain>
</file>

<file path=xl/sharedStrings.xml><?xml version="1.0" encoding="utf-8"?>
<sst xmlns="http://schemas.openxmlformats.org/spreadsheetml/2006/main" count="189" uniqueCount="120">
  <si>
    <t>HAMBURG WASSER | Hamburger Stadtentwässerung AöR</t>
  </si>
  <si>
    <t>VV 09/26 | Klärwerk Köhlbrandhöft, Neubau Faulbehälter | Maschinentechnik</t>
  </si>
  <si>
    <t>Auswahl- und Referenzbogen</t>
  </si>
  <si>
    <t>Referenzzeitraum: längstens zehn Jahre (2016–2026); Ergänzende Projektunterlagen: maximal fünf DIN-A4-Seiten je Referenz.</t>
  </si>
  <si>
    <t>Hauptkriterium</t>
  </si>
  <si>
    <t>Unterkriterium</t>
  </si>
  <si>
    <t>Referenz / Unterpunkt</t>
  </si>
  <si>
    <t>Bewerberangabe</t>
  </si>
  <si>
    <t>Eingabe / Auswahl</t>
  </si>
  <si>
    <t>Maßstab / Skala</t>
  </si>
  <si>
    <t>Wertung</t>
  </si>
  <si>
    <t>Gewichtung</t>
  </si>
  <si>
    <t>Anmerkung / Anlagenverweis</t>
  </si>
  <si>
    <t>1 Referenzen zu vergleichbaren Projekten – Gewichtung 50 %</t>
  </si>
  <si>
    <t>Referenzen
(max. 3)</t>
  </si>
  <si>
    <t>Referenz 1 – maximal 20 Punkte</t>
  </si>
  <si>
    <t>Projektdaten</t>
  </si>
  <si>
    <t>Referenz 1</t>
  </si>
  <si>
    <t>Projekttitel</t>
  </si>
  <si>
    <t>Auftraggeber, Anschrift, Ansprechpartner, Telefon/E-Mail</t>
  </si>
  <si>
    <t>Leistungszeitraum und Abnahme der letzten Bauleistung</t>
  </si>
  <si>
    <t>Erbrachte Leistungen</t>
  </si>
  <si>
    <t>Summe der nachfolgenden Leistungsmerkmale</t>
  </si>
  <si>
    <t>max. 5 Punkte</t>
  </si>
  <si>
    <t>1.1.1.1</t>
  </si>
  <si>
    <t>Rohrleitungsbau (2 Punkte)</t>
  </si>
  <si>
    <t>1.1.1.2</t>
  </si>
  <si>
    <t>Einbau Schraubenschaufler (1 Punkt)</t>
  </si>
  <si>
    <t>1.1.1.3</t>
  </si>
  <si>
    <t>Montage von Rohrwärmetauschern (1 Punkt)</t>
  </si>
  <si>
    <t>1.1.1.4</t>
  </si>
  <si>
    <t>Montage von Abwasserpumpen (1 Punkt)</t>
  </si>
  <si>
    <t>Auftragsvolumen</t>
  </si>
  <si>
    <t>Auftragsvolumen der eigenen Leistungen (netto, EUR)</t>
  </si>
  <si>
    <t>&lt; 1,0 Mio. = 0 | 1,0–3,0 = 1 | &gt;3,0–5,0 = 2 | &gt;5,0–7,0 = 3 | &gt;7,0–9,0 = 4 | &gt;9,0 Mio. = 5</t>
  </si>
  <si>
    <t>Baukosten</t>
  </si>
  <si>
    <t>Baukosten der Gesamtmaßnahme (netto, EUR)</t>
  </si>
  <si>
    <t>&lt; 5 Mio. = 0 | 5–10 = 1 | &gt;10–25 = 2 | &gt;25–50 = 3 | &gt;50–75 = 4 | &gt;75 Mio. = 5</t>
  </si>
  <si>
    <t>Nutzungsbereich</t>
  </si>
  <si>
    <t>Nutzungsbereich des Referenzprojekts</t>
  </si>
  <si>
    <t>Industrie = 1 | Chemie = 2 | kommunale Abwasserbehandlung = 3 | Schlammbehandlung = 4 | Faulung = 5</t>
  </si>
  <si>
    <t>Referenzschreiben / Auftraggeberbestätigung beigefügt</t>
  </si>
  <si>
    <t>Bei Widersprüchen ist die bestätigte Angabe des Referenzgebers maßgeblich.</t>
  </si>
  <si>
    <t>max. 5 DIN-A4-Seiten je Referenz</t>
  </si>
  <si>
    <t>Referenz 2 – maximal 20 Punkte</t>
  </si>
  <si>
    <t>Referenz 2</t>
  </si>
  <si>
    <t>1.2.1.1</t>
  </si>
  <si>
    <t>1.2.1.2</t>
  </si>
  <si>
    <t>1.2.1.3</t>
  </si>
  <si>
    <t>1.2.1.4</t>
  </si>
  <si>
    <t>Referenz 3 – maximal 20 Punkte</t>
  </si>
  <si>
    <t>Referenz 3</t>
  </si>
  <si>
    <t>1.3.1.1</t>
  </si>
  <si>
    <t>1.3.1.2</t>
  </si>
  <si>
    <t>1.3.1.3</t>
  </si>
  <si>
    <t>1.3.1.4</t>
  </si>
  <si>
    <t>Hinweis: Die Bewertung setzt voraus, dass die jeweilige Referenz die in Bekanntmachung und Formblatt 02 festgelegten Mindestbedingungen erfüllt.</t>
  </si>
  <si>
    <t>2 Personalzusammensetzung und Firmeneigenschaften – Gewichtung 30 %</t>
  </si>
  <si>
    <t>Personal /
Unternehmen</t>
  </si>
  <si>
    <t>Beschäftigte</t>
  </si>
  <si>
    <t>Anzahl Schweißfachmitarbeiter</t>
  </si>
  <si>
    <t>0 = 0 | 1 = 1 | 2 = 2 | 3 = 3 | 4 = 4 | ab 5 = 5 Punkte</t>
  </si>
  <si>
    <t>Anzahl gewerblicher Mitarbeiter (Montage)</t>
  </si>
  <si>
    <t>Firmeneigenschaften</t>
  </si>
  <si>
    <t>Summe der drei nachfolgenden Merkmale</t>
  </si>
  <si>
    <t>je Merkmal 1 Punkt; max. 3 Punkte</t>
  </si>
  <si>
    <t>Ausbildungsbetrieb (1 Punkt)</t>
  </si>
  <si>
    <t>Schweißfachingenieur angestellt (1 Punkt)</t>
  </si>
  <si>
    <t>eigene Konstruktionsabteilung (3D) (1 Punkt)</t>
  </si>
  <si>
    <t>3 Erfahrung mit BIM – Gewichtung 10 %</t>
  </si>
  <si>
    <t>BIM</t>
  </si>
  <si>
    <t>Kurzbeschreibung</t>
  </si>
  <si>
    <t>Bewertungsmaßstab</t>
  </si>
  <si>
    <t xml:space="preserve">0 Punkte =	Keine oder nicht bewertbare BIM-Erfahrung
1 Punkte =	Erste, punktuelle BIM-Erfahrung in untergeordneter Rolle
2 Punkte =	Nachgewiesene BIM-Erfahrung mit aktiver Mitwirkung in mindestens einem Projekt
3 Punkte =	Fundierte BIM-Erfahrung in vergleichbaren Projekten einschließlich Koordinations- oder Modellprüfungsleistungen
4 Punkte =	Umfangreiche BIM-Erfahrung in mehreren vergleichbaren Projekten mit verantwortlicher Rolle und qualifiziertem Personal
5 Punkte =	Besonders umfangreiche, einschlägige BIM-Erfahrung in mehreren komplexen Projekten mit zentraler oder federführender Rolle
</t>
  </si>
  <si>
    <t>Bewertung durch die Vergabestelle</t>
  </si>
  <si>
    <t>4 Erfahrung mit frühzeitiger Projekteinbindung – Gewichtung 10 %</t>
  </si>
  <si>
    <t>Frühzeitige
Einbindung</t>
  </si>
  <si>
    <t>0 Punkte = keine Einbindung
1 Punkt bei aktiver vollumfänglicher Mitwirkung in allen Bereichen und Aspekten der beauftragten Leistungen ab der  Leistungsphase (Lph) 5 nach HOAI (oder vergleichbar)
2 Punkte bei aktiver Mitwirkung ab der Leistungsphase (Lph) 3 bis einschl. Lph 5 nach der HOAI (oder vergleichbar), jedoch nur in Einzelfragen 
3 Punkte bei aktiver Mitwirkung ab der Leistungsphase (Lph) 2 bis einschl. Lph 5 nach der HOAI (oder vergleichbar), jedoch nur in Einzelfragen
4 Punkte bei aktiver vollumfänglicher Mitwirkung in allen Bereichen und Aspekten der beauftragten Leistungen ab der Lph 3 bis einschl. Lph 5 nach der HOAI (oder vergleichbar)
5 Punkte bei aktiver vollumfänglicher Mitwirkung in allen Bereichen und Aspekten der beauftragten Leistungen ab der Lph 2 bis einschl. Lph 5 nach der HOAI (oder vergleichbar)</t>
  </si>
  <si>
    <t>GESAMTWERTUNG (maximal 5,00 Punkte)</t>
  </si>
  <si>
    <t>Summe</t>
  </si>
  <si>
    <t>Rangfolge nach absteigender Gesamtwertung</t>
  </si>
  <si>
    <t>Legende: Hellblau = Hinweise | Gelb = Bewerberangabe | Orange = Wertung durch Vergabestelle | Blau = rechnerisches Ergebnis</t>
  </si>
  <si>
    <t>Bei widersprüchlichen Angaben zwischen Eigenerklärung und Referenzbestätigung ist die Angabe des Referenzgebers maßgeblich. Die Vergabestelle darf Referenzgeber kontaktieren.</t>
  </si>
  <si>
    <t>Dokumentenrang: Auswahl- und Wertungsregeln werden ausschließlich in diesem Formblatt 04 geregelt; Eignungsmindestanforderungen stehen in Bekanntmachung und Formblatt 02.</t>
  </si>
  <si>
    <t>2 Punkte</t>
  </si>
  <si>
    <t>1 Punkt</t>
  </si>
  <si>
    <t>gewichtete Wertung</t>
  </si>
  <si>
    <t>Zwischenwertung Referenz 1</t>
  </si>
  <si>
    <t>Gewichtete Zwischenwertung Referenz 1</t>
  </si>
  <si>
    <t>Zwischenwertung Referenz 2</t>
  </si>
  <si>
    <t>Gewichtete Zwischenwertung Referenz 2</t>
  </si>
  <si>
    <t>Zwischenwertung Referenz 3</t>
  </si>
  <si>
    <t>Gewichtete Zwischenwertung Referenz 3</t>
  </si>
  <si>
    <t>Gewichtete Zwischenwertung Referenzen 1 bis 3</t>
  </si>
  <si>
    <t>Zwischenwertung Personalzusammensetzung und Firmeneigenschaften</t>
  </si>
  <si>
    <t>Gewichtete Zwischenwertung Personalzusammensetzung und Firmeneigenschaften</t>
  </si>
  <si>
    <t>max. gewichtete Wertung: 2,50</t>
  </si>
  <si>
    <t>max. gewichtete Wertung: 1,50</t>
  </si>
  <si>
    <t>max. gewichtete Wertung: 0,50</t>
  </si>
  <si>
    <t>Hier Dateiname für Kurzbeschreibung / ergänzendes Projektblatt angeben</t>
  </si>
  <si>
    <t>1.1.2</t>
  </si>
  <si>
    <t>1.1.3</t>
  </si>
  <si>
    <t>1.1.4</t>
  </si>
  <si>
    <t>1.2.2</t>
  </si>
  <si>
    <t>1.2.3</t>
  </si>
  <si>
    <t>1.2.4</t>
  </si>
  <si>
    <t>1.3.2</t>
  </si>
  <si>
    <t>1.3.3</t>
  </si>
  <si>
    <t>1.3.4</t>
  </si>
  <si>
    <t>2.1</t>
  </si>
  <si>
    <t>2.2</t>
  </si>
  <si>
    <t>2.3</t>
  </si>
  <si>
    <t>3.1</t>
  </si>
  <si>
    <t>4.1</t>
  </si>
  <si>
    <t>Punkte</t>
  </si>
  <si>
    <t xml:space="preserve">Bewerber / Bewerbergemeinschaft: </t>
  </si>
  <si>
    <t>10–14 = 1 | 15–19 = 2 | 20–24 = 3 | 25–29 = 4 | ab 30 = 5 Punkte</t>
  </si>
  <si>
    <r>
      <t xml:space="preserve">Hinweis: Eine Referenz kann mehrere Unterkriterien erfüllen. Maximal drei Referenzen werden gewertet. Gelbe Felder sind vom Bewerber auszufüllen; orange Felder sind ausschließlich durch die Vergabestelle zu bewerten. </t>
    </r>
    <r>
      <rPr>
        <b/>
        <i/>
        <sz val="9"/>
        <color rgb="FFFF0000"/>
        <rFont val="Arial"/>
        <family val="2"/>
      </rPr>
      <t>Diese Excel-Datei ist zusätzlich in pdf-Format abzugeben.</t>
    </r>
    <r>
      <rPr>
        <i/>
        <sz val="9"/>
        <color rgb="FFFF0000"/>
        <rFont val="Arial"/>
        <family val="2"/>
      </rPr>
      <t xml:space="preserve">
Die erreichte Punktzahl eines Unterpunkts wird immer auf eine Wertung von max. 5 umgerechnet. Beispiel: 3 Punkte in 2.3 ergibt eine Wertung von 5, die anschließend gewichtet wird. </t>
    </r>
  </si>
  <si>
    <t>Angaben zum Projekt, Vertrags-/Abwicklungsmodell, Zeitpunkt der Einbindung, Aufgaben und Beitrag zum Planungsprozess</t>
  </si>
  <si>
    <t>Angaben zu den Projekten inkl. Angabe Ansprechpartner, BIM-Anwendungsfälle, eingesetzte Software, erbrachte Leistungen, eigene Rolle, Angaben zu BIM-bezogenen Qualifikationen, Weiterbildungen und Zertifizierungen für das vorgesehene 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</si>
</sst>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€&quot;#,##0"/>
    <numFmt numFmtId="165" formatCode="0.0%"/>
  </numFmts>
  <fonts count="20">
    <font>
      <sz val="11"/>
      <name val="Carlito"/>
    </font>
    <font>
      <sz val="9"/>
      <color rgb="FF000000"/>
      <name val="Arial"/>
      <family val="2"/>
    </font>
    <font>
      <b/>
      <sz val="10"/>
      <color rgb="FFFFFFFF"/>
      <name val="Arial"/>
      <family val="2"/>
    </font>
    <font>
      <b/>
      <sz val="10"/>
      <color rgb="FF3F3F3F"/>
      <name val="Arial"/>
      <family val="2"/>
    </font>
    <font>
      <b/>
      <sz val="9"/>
      <color rgb="FF3F3F3F"/>
      <name val="Arial"/>
      <family val="2"/>
    </font>
    <font>
      <b/>
      <sz val="9"/>
      <color rgb="FF000000"/>
      <name val="Arial"/>
      <family val="2"/>
    </font>
    <font>
      <sz val="11"/>
      <name val="Carlito"/>
    </font>
    <font>
      <b/>
      <sz val="10"/>
      <color theme="0"/>
      <name val="Arial"/>
      <family val="2"/>
    </font>
    <font>
      <i/>
      <sz val="9"/>
      <color rgb="FF3F3F3F"/>
      <name val="Arial"/>
      <family val="2"/>
    </font>
    <font>
      <i/>
      <sz val="11"/>
      <name val="Carlito"/>
    </font>
    <font>
      <b/>
      <sz val="10"/>
      <name val="Arial"/>
      <family val="2"/>
    </font>
    <font>
      <b/>
      <sz val="11"/>
      <name val="Arial"/>
      <family val="2"/>
    </font>
    <font>
      <b/>
      <sz val="16"/>
      <name val="Arial"/>
      <family val="2"/>
    </font>
    <font>
      <i/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theme="0"/>
      <name val="Arial"/>
      <family val="2"/>
    </font>
    <font>
      <sz val="11"/>
      <color theme="0"/>
      <name val="Carlito"/>
    </font>
    <font>
      <i/>
      <sz val="9"/>
      <color rgb="FFFF0000"/>
      <name val="Arial"/>
      <family val="2"/>
    </font>
    <font>
      <b/>
      <i/>
      <sz val="9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3F3F3F"/>
      </patternFill>
    </fill>
    <fill>
      <patternFill patternType="solid">
        <fgColor rgb="FFD9EAF7"/>
      </patternFill>
    </fill>
    <fill>
      <patternFill patternType="solid">
        <fgColor rgb="FFFFF2CC"/>
      </patternFill>
    </fill>
    <fill>
      <patternFill patternType="solid">
        <fgColor rgb="FFD9D9D9"/>
      </patternFill>
    </fill>
    <fill>
      <patternFill patternType="solid">
        <fgColor rgb="FFF2F2F2"/>
      </patternFill>
    </fill>
    <fill>
      <patternFill patternType="solid">
        <fgColor rgb="FFF4B183"/>
      </patternFill>
    </fill>
    <fill>
      <patternFill patternType="solid">
        <fgColor rgb="FF2E74B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9EAF7"/>
        <bgColor indexed="64"/>
      </patternFill>
    </fill>
    <fill>
      <patternFill patternType="solid">
        <fgColor rgb="FFFFF2CC"/>
        <bgColor indexed="64"/>
      </patternFill>
    </fill>
  </fills>
  <borders count="9">
    <border>
      <left/>
      <right/>
      <top/>
      <bottom/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/>
      <top style="thin">
        <color rgb="FFA6A6A6"/>
      </top>
      <bottom style="thin">
        <color rgb="FFA6A6A6"/>
      </bottom>
      <diagonal/>
    </border>
    <border>
      <left/>
      <right style="thin">
        <color rgb="FFA6A6A6"/>
      </right>
      <top style="thin">
        <color rgb="FFA6A6A6"/>
      </top>
      <bottom style="thin">
        <color rgb="FFA6A6A6"/>
      </bottom>
      <diagonal/>
    </border>
    <border>
      <left/>
      <right/>
      <top/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/>
      <diagonal/>
    </border>
    <border>
      <left style="thin">
        <color rgb="FFA6A6A6"/>
      </left>
      <right style="thin">
        <color rgb="FFA6A6A6"/>
      </right>
      <top/>
      <bottom/>
      <diagonal/>
    </border>
    <border>
      <left style="thin">
        <color rgb="FFA6A6A6"/>
      </left>
      <right style="thin">
        <color rgb="FFA6A6A6"/>
      </right>
      <top/>
      <bottom style="thin">
        <color rgb="FFA6A6A6"/>
      </bottom>
      <diagonal/>
    </border>
    <border>
      <left style="thin">
        <color rgb="FFA6A6A6"/>
      </left>
      <right/>
      <top/>
      <bottom/>
      <diagonal/>
    </border>
  </borders>
  <cellStyleXfs count="3">
    <xf numFmtId="0" fontId="0" fillId="0" borderId="0"/>
    <xf numFmtId="0" fontId="6" fillId="0" borderId="0"/>
    <xf numFmtId="9" fontId="6" fillId="0" borderId="0" applyFont="0" applyFill="0" applyBorder="0" applyAlignment="0" applyProtection="0"/>
  </cellStyleXfs>
  <cellXfs count="97">
    <xf numFmtId="0" fontId="0" fillId="0" borderId="0" xfId="0"/>
    <xf numFmtId="0" fontId="1" fillId="0" borderId="1" xfId="1" applyFont="1" applyBorder="1" applyAlignment="1">
      <alignment vertical="center" wrapText="1"/>
    </xf>
    <xf numFmtId="0" fontId="1" fillId="0" borderId="1" xfId="1" applyFont="1" applyBorder="1" applyAlignment="1">
      <alignment horizontal="center" vertical="center" wrapText="1"/>
    </xf>
    <xf numFmtId="9" fontId="1" fillId="0" borderId="1" xfId="1" applyNumberFormat="1" applyFont="1" applyBorder="1" applyAlignment="1">
      <alignment horizontal="center" vertical="center" wrapText="1"/>
    </xf>
    <xf numFmtId="0" fontId="4" fillId="3" borderId="1" xfId="1" applyFont="1" applyFill="1" applyBorder="1" applyAlignment="1">
      <alignment vertical="center" wrapText="1"/>
    </xf>
    <xf numFmtId="9" fontId="4" fillId="3" borderId="1" xfId="1" applyNumberFormat="1" applyFont="1" applyFill="1" applyBorder="1" applyAlignment="1">
      <alignment horizontal="center" vertical="center" wrapText="1"/>
    </xf>
    <xf numFmtId="0" fontId="5" fillId="7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1" fillId="0" borderId="1" xfId="1" applyFont="1" applyBorder="1" applyAlignment="1">
      <alignment horizontal="left" vertical="center" wrapText="1"/>
    </xf>
    <xf numFmtId="0" fontId="4" fillId="3" borderId="1" xfId="1" applyFont="1" applyFill="1" applyBorder="1" applyAlignment="1">
      <alignment horizontal="left" vertical="center" wrapText="1"/>
    </xf>
    <xf numFmtId="0" fontId="2" fillId="8" borderId="1" xfId="1" applyFont="1" applyFill="1" applyBorder="1" applyAlignment="1">
      <alignment horizontal="left" vertical="center" wrapText="1"/>
    </xf>
    <xf numFmtId="0" fontId="2" fillId="8" borderId="1" xfId="1" applyFont="1" applyFill="1" applyBorder="1" applyAlignment="1">
      <alignment horizontal="center" vertical="center" wrapText="1"/>
    </xf>
    <xf numFmtId="9" fontId="2" fillId="8" borderId="1" xfId="1" applyNumberFormat="1" applyFont="1" applyFill="1" applyBorder="1" applyAlignment="1">
      <alignment horizontal="center" vertical="center" wrapText="1"/>
    </xf>
    <xf numFmtId="2" fontId="2" fillId="8" borderId="1" xfId="1" applyNumberFormat="1" applyFont="1" applyFill="1" applyBorder="1" applyAlignment="1">
      <alignment horizontal="center" vertical="center" wrapText="1"/>
    </xf>
    <xf numFmtId="0" fontId="9" fillId="0" borderId="0" xfId="0" applyFont="1"/>
    <xf numFmtId="0" fontId="14" fillId="0" borderId="1" xfId="1" applyFont="1" applyBorder="1" applyAlignment="1">
      <alignment vertical="center" wrapText="1"/>
    </xf>
    <xf numFmtId="0" fontId="14" fillId="0" borderId="1" xfId="1" applyFont="1" applyBorder="1" applyAlignment="1">
      <alignment horizontal="center" vertical="center" wrapText="1"/>
    </xf>
    <xf numFmtId="0" fontId="14" fillId="0" borderId="1" xfId="1" applyFont="1" applyBorder="1" applyAlignment="1">
      <alignment horizontal="left" vertical="center" wrapText="1"/>
    </xf>
    <xf numFmtId="9" fontId="14" fillId="0" borderId="1" xfId="1" applyNumberFormat="1" applyFont="1" applyBorder="1" applyAlignment="1">
      <alignment horizontal="center" vertical="center" wrapText="1"/>
    </xf>
    <xf numFmtId="0" fontId="15" fillId="6" borderId="1" xfId="1" applyFont="1" applyFill="1" applyBorder="1" applyAlignment="1">
      <alignment horizontal="left" vertical="center" wrapText="1"/>
    </xf>
    <xf numFmtId="0" fontId="15" fillId="6" borderId="1" xfId="1" applyFont="1" applyFill="1" applyBorder="1" applyAlignment="1">
      <alignment horizontal="center" vertical="center" wrapText="1"/>
    </xf>
    <xf numFmtId="0" fontId="15" fillId="3" borderId="1" xfId="1" applyFont="1" applyFill="1" applyBorder="1" applyAlignment="1">
      <alignment horizontal="center" vertical="center" wrapText="1"/>
    </xf>
    <xf numFmtId="9" fontId="15" fillId="3" borderId="1" xfId="1" applyNumberFormat="1" applyFont="1" applyFill="1" applyBorder="1" applyAlignment="1">
      <alignment horizontal="center" vertical="center" wrapText="1"/>
    </xf>
    <xf numFmtId="0" fontId="16" fillId="2" borderId="1" xfId="1" applyFont="1" applyFill="1" applyBorder="1" applyAlignment="1">
      <alignment horizontal="center" vertical="center" wrapText="1"/>
    </xf>
    <xf numFmtId="0" fontId="16" fillId="2" borderId="1" xfId="1" applyFont="1" applyFill="1" applyBorder="1" applyAlignment="1">
      <alignment horizontal="left" vertical="center" wrapText="1"/>
    </xf>
    <xf numFmtId="0" fontId="17" fillId="0" borderId="0" xfId="0" applyFont="1"/>
    <xf numFmtId="0" fontId="10" fillId="5" borderId="1" xfId="1" applyFont="1" applyFill="1" applyBorder="1" applyAlignment="1">
      <alignment horizontal="center" vertical="center" wrapText="1"/>
    </xf>
    <xf numFmtId="0" fontId="15" fillId="6" borderId="1" xfId="1" applyFont="1" applyFill="1" applyBorder="1" applyAlignment="1">
      <alignment vertical="center" wrapText="1"/>
    </xf>
    <xf numFmtId="165" fontId="15" fillId="6" borderId="1" xfId="2" applyNumberFormat="1" applyFont="1" applyFill="1" applyBorder="1" applyAlignment="1">
      <alignment horizontal="center" vertical="center" wrapText="1"/>
    </xf>
    <xf numFmtId="0" fontId="15" fillId="9" borderId="1" xfId="1" applyFont="1" applyFill="1" applyBorder="1" applyAlignment="1">
      <alignment vertical="center" wrapText="1"/>
    </xf>
    <xf numFmtId="0" fontId="15" fillId="6" borderId="1" xfId="1" applyFont="1" applyFill="1" applyBorder="1" applyAlignment="1">
      <alignment vertical="center"/>
    </xf>
    <xf numFmtId="2" fontId="15" fillId="3" borderId="1" xfId="1" applyNumberFormat="1" applyFont="1" applyFill="1" applyBorder="1" applyAlignment="1">
      <alignment horizontal="center" vertical="center" wrapText="1"/>
    </xf>
    <xf numFmtId="0" fontId="15" fillId="10" borderId="1" xfId="1" applyFont="1" applyFill="1" applyBorder="1" applyAlignment="1">
      <alignment horizontal="left" vertical="center" wrapText="1"/>
    </xf>
    <xf numFmtId="2" fontId="15" fillId="6" borderId="1" xfId="1" applyNumberFormat="1" applyFont="1" applyFill="1" applyBorder="1" applyAlignment="1">
      <alignment horizontal="center" vertical="center" wrapText="1"/>
    </xf>
    <xf numFmtId="0" fontId="10" fillId="0" borderId="0" xfId="1" applyFont="1" applyAlignment="1">
      <alignment vertical="center" wrapText="1"/>
    </xf>
    <xf numFmtId="2" fontId="4" fillId="3" borderId="1" xfId="1" applyNumberFormat="1" applyFont="1" applyFill="1" applyBorder="1" applyAlignment="1">
      <alignment horizontal="center" vertical="center" wrapText="1"/>
    </xf>
    <xf numFmtId="0" fontId="14" fillId="0" borderId="1" xfId="1" quotePrefix="1" applyFont="1" applyBorder="1" applyAlignment="1">
      <alignment vertical="center" wrapText="1"/>
    </xf>
    <xf numFmtId="0" fontId="1" fillId="0" borderId="1" xfId="1" quotePrefix="1" applyFont="1" applyBorder="1" applyAlignment="1">
      <alignment vertical="center" wrapText="1"/>
    </xf>
    <xf numFmtId="0" fontId="14" fillId="4" borderId="1" xfId="1" applyFont="1" applyFill="1" applyBorder="1" applyAlignment="1" applyProtection="1">
      <alignment horizontal="left" vertical="center" wrapText="1"/>
      <protection locked="0"/>
    </xf>
    <xf numFmtId="164" fontId="14" fillId="4" borderId="1" xfId="1" applyNumberFormat="1" applyFont="1" applyFill="1" applyBorder="1" applyAlignment="1" applyProtection="1">
      <alignment horizontal="left" vertical="center" wrapText="1"/>
      <protection locked="0"/>
    </xf>
    <xf numFmtId="0" fontId="1" fillId="4" borderId="1" xfId="1" applyFont="1" applyFill="1" applyBorder="1" applyAlignment="1" applyProtection="1">
      <alignment horizontal="left" vertical="center" wrapText="1"/>
      <protection locked="0"/>
    </xf>
    <xf numFmtId="0" fontId="0" fillId="0" borderId="8" xfId="0" applyBorder="1"/>
    <xf numFmtId="0" fontId="14" fillId="11" borderId="1" xfId="1" applyFont="1" applyFill="1" applyBorder="1" applyAlignment="1" applyProtection="1">
      <alignment horizontal="left" vertical="center" wrapText="1"/>
      <protection locked="0"/>
    </xf>
    <xf numFmtId="0" fontId="10" fillId="0" borderId="4" xfId="1" applyFont="1" applyBorder="1" applyAlignment="1">
      <alignment horizontal="right" vertical="center" wrapText="1"/>
    </xf>
    <xf numFmtId="0" fontId="10" fillId="11" borderId="4" xfId="1" applyFont="1" applyFill="1" applyBorder="1" applyAlignment="1" applyProtection="1">
      <alignment horizontal="left" vertical="center" wrapText="1"/>
      <protection locked="0"/>
    </xf>
    <xf numFmtId="0" fontId="7" fillId="2" borderId="0" xfId="1" applyFont="1" applyFill="1" applyAlignment="1">
      <alignment vertical="center" wrapText="1"/>
    </xf>
    <xf numFmtId="0" fontId="7" fillId="2" borderId="0" xfId="1" applyFont="1" applyFill="1" applyAlignment="1">
      <alignment horizontal="center" vertical="center" wrapText="1"/>
    </xf>
    <xf numFmtId="0" fontId="7" fillId="2" borderId="0" xfId="1" applyFont="1" applyFill="1" applyAlignment="1">
      <alignment horizontal="left" vertical="center" wrapText="1"/>
    </xf>
    <xf numFmtId="0" fontId="11" fillId="0" borderId="0" xfId="1" applyFont="1" applyAlignment="1">
      <alignment vertical="center" wrapText="1"/>
    </xf>
    <xf numFmtId="0" fontId="11" fillId="0" borderId="0" xfId="1" applyFont="1" applyAlignment="1">
      <alignment horizontal="center" vertical="center" wrapText="1"/>
    </xf>
    <xf numFmtId="0" fontId="11" fillId="0" borderId="0" xfId="1" applyFont="1" applyAlignment="1">
      <alignment horizontal="left" vertical="center" wrapText="1"/>
    </xf>
    <xf numFmtId="0" fontId="12" fillId="0" borderId="0" xfId="1" applyFont="1" applyAlignment="1">
      <alignment vertical="center" wrapText="1"/>
    </xf>
    <xf numFmtId="0" fontId="12" fillId="0" borderId="0" xfId="1" applyFont="1" applyAlignment="1">
      <alignment horizontal="center" vertical="center" wrapText="1"/>
    </xf>
    <xf numFmtId="0" fontId="12" fillId="0" borderId="0" xfId="1" applyFont="1" applyAlignment="1">
      <alignment horizontal="left" vertical="center" wrapText="1"/>
    </xf>
    <xf numFmtId="0" fontId="18" fillId="3" borderId="0" xfId="1" applyFont="1" applyFill="1" applyAlignment="1">
      <alignment vertical="center" wrapText="1"/>
    </xf>
    <xf numFmtId="0" fontId="13" fillId="3" borderId="0" xfId="1" applyFont="1" applyFill="1" applyAlignment="1">
      <alignment vertical="center" wrapText="1"/>
    </xf>
    <xf numFmtId="0" fontId="13" fillId="3" borderId="0" xfId="1" applyFont="1" applyFill="1" applyAlignment="1">
      <alignment horizontal="center" vertical="center" wrapText="1"/>
    </xf>
    <xf numFmtId="0" fontId="13" fillId="3" borderId="0" xfId="1" applyFont="1" applyFill="1" applyAlignment="1">
      <alignment horizontal="left" vertical="center" wrapText="1"/>
    </xf>
    <xf numFmtId="0" fontId="18" fillId="3" borderId="0" xfId="1" applyFont="1" applyFill="1" applyAlignment="1">
      <alignment horizontal="center" vertical="center" wrapText="1"/>
    </xf>
    <xf numFmtId="0" fontId="18" fillId="3" borderId="0" xfId="1" applyFont="1" applyFill="1" applyAlignment="1">
      <alignment horizontal="left" vertical="center" wrapText="1"/>
    </xf>
    <xf numFmtId="0" fontId="7" fillId="2" borderId="1" xfId="1" applyFont="1" applyFill="1" applyBorder="1" applyAlignment="1">
      <alignment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left" vertical="center" wrapText="1"/>
    </xf>
    <xf numFmtId="0" fontId="15" fillId="5" borderId="1" xfId="1" applyFont="1" applyFill="1" applyBorder="1" applyAlignment="1">
      <alignment vertical="center" wrapText="1"/>
    </xf>
    <xf numFmtId="0" fontId="15" fillId="5" borderId="1" xfId="1" applyFont="1" applyFill="1" applyBorder="1" applyAlignment="1">
      <alignment horizontal="left" vertical="center" wrapText="1"/>
    </xf>
    <xf numFmtId="0" fontId="15" fillId="5" borderId="1" xfId="1" applyFont="1" applyFill="1" applyBorder="1" applyAlignment="1">
      <alignment horizontal="center" vertical="center" wrapText="1"/>
    </xf>
    <xf numFmtId="0" fontId="15" fillId="10" borderId="1" xfId="1" applyFont="1" applyFill="1" applyBorder="1" applyAlignment="1">
      <alignment vertical="center" wrapText="1"/>
    </xf>
    <xf numFmtId="0" fontId="15" fillId="10" borderId="1" xfId="1" applyFont="1" applyFill="1" applyBorder="1" applyAlignment="1">
      <alignment horizontal="left" vertical="center" wrapText="1"/>
    </xf>
    <xf numFmtId="0" fontId="15" fillId="6" borderId="1" xfId="1" applyFont="1" applyFill="1" applyBorder="1" applyAlignment="1">
      <alignment vertical="center" wrapText="1"/>
    </xf>
    <xf numFmtId="0" fontId="15" fillId="6" borderId="1" xfId="1" applyFont="1" applyFill="1" applyBorder="1" applyAlignment="1">
      <alignment horizontal="left" vertical="center" wrapText="1"/>
    </xf>
    <xf numFmtId="0" fontId="13" fillId="3" borderId="1" xfId="1" applyFont="1" applyFill="1" applyBorder="1" applyAlignment="1">
      <alignment vertical="center" wrapText="1"/>
    </xf>
    <xf numFmtId="0" fontId="13" fillId="4" borderId="1" xfId="1" applyFont="1" applyFill="1" applyBorder="1" applyAlignment="1">
      <alignment vertical="center" wrapText="1"/>
    </xf>
    <xf numFmtId="0" fontId="13" fillId="4" borderId="1" xfId="1" applyFont="1" applyFill="1" applyBorder="1" applyAlignment="1">
      <alignment horizontal="left" vertical="center" wrapText="1"/>
    </xf>
    <xf numFmtId="0" fontId="13" fillId="4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vertical="center" wrapText="1"/>
    </xf>
    <xf numFmtId="0" fontId="4" fillId="3" borderId="1" xfId="1" applyFont="1" applyFill="1" applyBorder="1" applyAlignment="1">
      <alignment horizontal="left" vertical="center" wrapText="1"/>
    </xf>
    <xf numFmtId="0" fontId="10" fillId="5" borderId="5" xfId="1" applyFont="1" applyFill="1" applyBorder="1" applyAlignment="1">
      <alignment horizontal="center" vertical="center" wrapText="1"/>
    </xf>
    <xf numFmtId="0" fontId="10" fillId="5" borderId="6" xfId="1" applyFont="1" applyFill="1" applyBorder="1" applyAlignment="1">
      <alignment horizontal="center" vertical="center" wrapText="1"/>
    </xf>
    <xf numFmtId="0" fontId="10" fillId="5" borderId="7" xfId="1" applyFont="1" applyFill="1" applyBorder="1" applyAlignment="1">
      <alignment horizontal="center" vertical="center" wrapText="1"/>
    </xf>
    <xf numFmtId="0" fontId="2" fillId="8" borderId="1" xfId="1" applyFont="1" applyFill="1" applyBorder="1" applyAlignment="1">
      <alignment vertical="center" wrapText="1"/>
    </xf>
    <xf numFmtId="0" fontId="2" fillId="8" borderId="1" xfId="1" applyFont="1" applyFill="1" applyBorder="1" applyAlignment="1">
      <alignment horizontal="left" vertical="center" wrapText="1"/>
    </xf>
    <xf numFmtId="0" fontId="4" fillId="6" borderId="1" xfId="1" applyFont="1" applyFill="1" applyBorder="1" applyAlignment="1">
      <alignment vertical="center" wrapText="1"/>
    </xf>
    <xf numFmtId="0" fontId="4" fillId="6" borderId="1" xfId="1" applyFont="1" applyFill="1" applyBorder="1" applyAlignment="1">
      <alignment horizontal="left" vertical="center" wrapText="1"/>
    </xf>
    <xf numFmtId="0" fontId="4" fillId="6" borderId="1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vertical="center" wrapText="1"/>
    </xf>
    <xf numFmtId="0" fontId="8" fillId="3" borderId="1" xfId="1" applyFont="1" applyFill="1" applyBorder="1" applyAlignment="1">
      <alignment horizontal="left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1" fillId="0" borderId="1" xfId="1" applyFont="1" applyBorder="1" applyAlignment="1">
      <alignment vertical="center" wrapText="1"/>
    </xf>
    <xf numFmtId="0" fontId="1" fillId="0" borderId="1" xfId="1" applyFont="1" applyBorder="1" applyAlignment="1">
      <alignment horizontal="left" vertical="center" wrapText="1"/>
    </xf>
    <xf numFmtId="0" fontId="1" fillId="4" borderId="2" xfId="1" applyFont="1" applyFill="1" applyBorder="1" applyAlignment="1" applyProtection="1">
      <alignment horizontal="left" vertical="center" wrapText="1"/>
      <protection locked="0"/>
    </xf>
    <xf numFmtId="0" fontId="1" fillId="4" borderId="3" xfId="1" applyFont="1" applyFill="1" applyBorder="1" applyAlignment="1" applyProtection="1">
      <alignment horizontal="left" vertical="center" wrapText="1"/>
      <protection locked="0"/>
    </xf>
    <xf numFmtId="0" fontId="14" fillId="0" borderId="1" xfId="1" applyFont="1" applyFill="1" applyBorder="1" applyAlignment="1" applyProtection="1">
      <alignment horizontal="left" vertical="center" wrapText="1"/>
      <protection locked="0"/>
    </xf>
    <xf numFmtId="0" fontId="1" fillId="0" borderId="1" xfId="1" applyFont="1" applyFill="1" applyBorder="1" applyAlignment="1" applyProtection="1">
      <alignment horizontal="left" vertical="center" wrapText="1"/>
      <protection locked="0"/>
    </xf>
  </cellXfs>
  <cellStyles count="3">
    <cellStyle name="Normal" xfId="1" xr:uid="{00000000-0005-0000-0000-000000000000}"/>
    <cellStyle name="Prozent" xfId="2" builtinId="5"/>
    <cellStyle name="Standard" xfId="0" builtinId="0"/>
  </cellStyles>
  <dxfs count="0"/>
  <tableStyles count="0" defaultTableStyle="TableStyleMedium2" defaultPivotStyle="PivotStyleLight16"/>
  <colors>
    <mruColors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87"/>
  <sheetViews>
    <sheetView showGridLines="0" tabSelected="1" view="pageLayout" zoomScale="90" zoomScaleNormal="100" zoomScalePageLayoutView="90" workbookViewId="0">
      <selection activeCell="C6" sqref="C6:F6"/>
    </sheetView>
  </sheetViews>
  <sheetFormatPr baseColWidth="10" defaultColWidth="8.625" defaultRowHeight="14.25"/>
  <cols>
    <col min="1" max="1" width="18" customWidth="1"/>
    <col min="2" max="2" width="24" customWidth="1"/>
    <col min="3" max="3" width="18" customWidth="1"/>
    <col min="4" max="4" width="39" customWidth="1"/>
    <col min="5" max="5" width="28" customWidth="1"/>
    <col min="6" max="6" width="41" customWidth="1"/>
    <col min="7" max="10" width="12.625" customWidth="1"/>
    <col min="11" max="11" width="34" customWidth="1"/>
  </cols>
  <sheetData>
    <row r="1" spans="1:11" s="25" customFormat="1" ht="21.95" customHeight="1">
      <c r="A1" s="45" t="s">
        <v>0</v>
      </c>
      <c r="B1" s="45"/>
      <c r="C1" s="45"/>
      <c r="D1" s="45"/>
      <c r="E1" s="45"/>
      <c r="F1" s="45"/>
      <c r="G1" s="46"/>
      <c r="H1" s="46"/>
      <c r="I1" s="46"/>
      <c r="J1" s="46"/>
      <c r="K1" s="47"/>
    </row>
    <row r="2" spans="1:11" ht="27.95" customHeight="1">
      <c r="A2" s="48" t="s">
        <v>1</v>
      </c>
      <c r="B2" s="48"/>
      <c r="C2" s="48"/>
      <c r="D2" s="48"/>
      <c r="E2" s="48"/>
      <c r="F2" s="48"/>
      <c r="G2" s="49"/>
      <c r="H2" s="49"/>
      <c r="I2" s="49"/>
      <c r="J2" s="49"/>
      <c r="K2" s="50"/>
    </row>
    <row r="3" spans="1:11" ht="30" customHeight="1">
      <c r="A3" s="51" t="s">
        <v>2</v>
      </c>
      <c r="B3" s="51"/>
      <c r="C3" s="51"/>
      <c r="D3" s="51"/>
      <c r="E3" s="51"/>
      <c r="F3" s="51"/>
      <c r="G3" s="52"/>
      <c r="H3" s="52"/>
      <c r="I3" s="52"/>
      <c r="J3" s="52"/>
      <c r="K3" s="53"/>
    </row>
    <row r="4" spans="1:11" s="14" customFormat="1" ht="36" customHeight="1">
      <c r="A4" s="54" t="s">
        <v>117</v>
      </c>
      <c r="B4" s="55"/>
      <c r="C4" s="55"/>
      <c r="D4" s="55"/>
      <c r="E4" s="55"/>
      <c r="F4" s="55"/>
      <c r="G4" s="56"/>
      <c r="H4" s="56"/>
      <c r="I4" s="56"/>
      <c r="J4" s="56"/>
      <c r="K4" s="57"/>
    </row>
    <row r="5" spans="1:11" s="14" customFormat="1" ht="33.950000000000003" customHeight="1">
      <c r="A5" s="54" t="s">
        <v>3</v>
      </c>
      <c r="B5" s="54"/>
      <c r="C5" s="54"/>
      <c r="D5" s="54"/>
      <c r="E5" s="54"/>
      <c r="F5" s="54"/>
      <c r="G5" s="58"/>
      <c r="H5" s="58"/>
      <c r="I5" s="58"/>
      <c r="J5" s="58"/>
      <c r="K5" s="59"/>
    </row>
    <row r="6" spans="1:11" ht="24" customHeight="1">
      <c r="A6" s="43" t="s">
        <v>115</v>
      </c>
      <c r="B6" s="43"/>
      <c r="C6" s="44"/>
      <c r="D6" s="44"/>
      <c r="E6" s="44"/>
      <c r="F6" s="44"/>
      <c r="G6" s="34"/>
      <c r="H6" s="34"/>
      <c r="I6" s="34"/>
      <c r="J6" s="34"/>
      <c r="K6" s="34"/>
    </row>
    <row r="7" spans="1:11" s="25" customFormat="1" ht="33.950000000000003" customHeight="1">
      <c r="A7" s="23" t="s">
        <v>4</v>
      </c>
      <c r="B7" s="23" t="s">
        <v>5</v>
      </c>
      <c r="C7" s="23" t="s">
        <v>6</v>
      </c>
      <c r="D7" s="23" t="s">
        <v>7</v>
      </c>
      <c r="E7" s="23" t="s">
        <v>8</v>
      </c>
      <c r="F7" s="23" t="s">
        <v>9</v>
      </c>
      <c r="G7" s="23" t="s">
        <v>114</v>
      </c>
      <c r="H7" s="23" t="s">
        <v>10</v>
      </c>
      <c r="I7" s="23" t="s">
        <v>11</v>
      </c>
      <c r="J7" s="23" t="s">
        <v>86</v>
      </c>
      <c r="K7" s="24" t="s">
        <v>12</v>
      </c>
    </row>
    <row r="8" spans="1:11" s="25" customFormat="1" ht="24" customHeight="1">
      <c r="A8" s="60" t="s">
        <v>13</v>
      </c>
      <c r="B8" s="60"/>
      <c r="C8" s="60"/>
      <c r="D8" s="60"/>
      <c r="E8" s="60"/>
      <c r="F8" s="60"/>
      <c r="G8" s="61"/>
      <c r="H8" s="61"/>
      <c r="I8" s="61"/>
      <c r="J8" s="61"/>
      <c r="K8" s="62"/>
    </row>
    <row r="9" spans="1:11" ht="24" customHeight="1">
      <c r="A9" s="80" t="s">
        <v>14</v>
      </c>
      <c r="B9" s="63" t="s">
        <v>15</v>
      </c>
      <c r="C9" s="63"/>
      <c r="D9" s="63"/>
      <c r="E9" s="64"/>
      <c r="F9" s="63"/>
      <c r="G9" s="65"/>
      <c r="H9" s="65"/>
      <c r="I9" s="65"/>
      <c r="J9" s="65"/>
      <c r="K9" s="64"/>
    </row>
    <row r="10" spans="1:11" ht="37.5" customHeight="1">
      <c r="A10" s="81"/>
      <c r="B10" s="15" t="s">
        <v>16</v>
      </c>
      <c r="C10" s="15" t="s">
        <v>17</v>
      </c>
      <c r="D10" s="15" t="s">
        <v>18</v>
      </c>
      <c r="E10" s="42"/>
      <c r="F10" s="15"/>
      <c r="G10" s="16"/>
      <c r="H10" s="16"/>
      <c r="I10" s="16"/>
      <c r="J10" s="16"/>
      <c r="K10" s="17"/>
    </row>
    <row r="11" spans="1:11" ht="66.95" customHeight="1">
      <c r="A11" s="81"/>
      <c r="B11" s="15"/>
      <c r="C11" s="15"/>
      <c r="D11" s="15" t="s">
        <v>19</v>
      </c>
      <c r="E11" s="38"/>
      <c r="F11" s="15"/>
      <c r="G11" s="16"/>
      <c r="H11" s="16"/>
      <c r="I11" s="16"/>
      <c r="J11" s="16"/>
      <c r="K11" s="17"/>
    </row>
    <row r="12" spans="1:11" ht="38.1" customHeight="1">
      <c r="A12" s="81"/>
      <c r="B12" s="15"/>
      <c r="C12" s="15"/>
      <c r="D12" s="15" t="s">
        <v>20</v>
      </c>
      <c r="E12" s="38"/>
      <c r="F12" s="15"/>
      <c r="G12" s="16"/>
      <c r="H12" s="16"/>
      <c r="I12" s="16"/>
      <c r="J12" s="16"/>
      <c r="K12" s="17"/>
    </row>
    <row r="13" spans="1:11" ht="37.5" customHeight="1">
      <c r="A13" s="81"/>
      <c r="B13" s="15" t="s">
        <v>21</v>
      </c>
      <c r="C13" s="15"/>
      <c r="D13" s="15" t="s">
        <v>22</v>
      </c>
      <c r="E13" s="95"/>
      <c r="F13" s="15" t="s">
        <v>23</v>
      </c>
      <c r="G13" s="16">
        <f>SUM(G14:G17)</f>
        <v>0</v>
      </c>
      <c r="H13" s="16">
        <f>G13</f>
        <v>0</v>
      </c>
      <c r="I13" s="18">
        <v>0.25</v>
      </c>
      <c r="J13" s="16">
        <f>H13*I13</f>
        <v>0</v>
      </c>
      <c r="K13" s="17"/>
    </row>
    <row r="14" spans="1:11" ht="37.5" customHeight="1">
      <c r="A14" s="81"/>
      <c r="B14" s="15"/>
      <c r="C14" s="15" t="s">
        <v>24</v>
      </c>
      <c r="D14" s="15" t="s">
        <v>25</v>
      </c>
      <c r="E14" s="38"/>
      <c r="F14" s="15" t="s">
        <v>84</v>
      </c>
      <c r="G14" s="16">
        <f>IF(E14="ja",2,0)</f>
        <v>0</v>
      </c>
      <c r="H14" s="16"/>
      <c r="I14" s="18"/>
      <c r="J14" s="16"/>
      <c r="K14" s="17"/>
    </row>
    <row r="15" spans="1:11" ht="37.5" customHeight="1">
      <c r="A15" s="81"/>
      <c r="B15" s="15"/>
      <c r="C15" s="15" t="s">
        <v>26</v>
      </c>
      <c r="D15" s="15" t="s">
        <v>27</v>
      </c>
      <c r="E15" s="38"/>
      <c r="F15" s="15" t="s">
        <v>85</v>
      </c>
      <c r="G15" s="16">
        <f>IF(E15="ja",1,0)</f>
        <v>0</v>
      </c>
      <c r="H15" s="16"/>
      <c r="I15" s="18"/>
      <c r="J15" s="16"/>
      <c r="K15" s="17"/>
    </row>
    <row r="16" spans="1:11" ht="37.5" customHeight="1">
      <c r="A16" s="81"/>
      <c r="B16" s="15"/>
      <c r="C16" s="15" t="s">
        <v>28</v>
      </c>
      <c r="D16" s="15" t="s">
        <v>29</v>
      </c>
      <c r="E16" s="38"/>
      <c r="F16" s="15" t="s">
        <v>85</v>
      </c>
      <c r="G16" s="16">
        <f>IF(E16="ja",1,0)</f>
        <v>0</v>
      </c>
      <c r="H16" s="16"/>
      <c r="I16" s="18"/>
      <c r="J16" s="16"/>
      <c r="K16" s="17"/>
    </row>
    <row r="17" spans="1:11" ht="37.5" customHeight="1">
      <c r="A17" s="81"/>
      <c r="B17" s="15"/>
      <c r="C17" s="15" t="s">
        <v>30</v>
      </c>
      <c r="D17" s="15" t="s">
        <v>31</v>
      </c>
      <c r="E17" s="38"/>
      <c r="F17" s="15" t="s">
        <v>85</v>
      </c>
      <c r="G17" s="16">
        <f>IF(E17="ja",1,0)</f>
        <v>0</v>
      </c>
      <c r="H17" s="16"/>
      <c r="I17" s="18"/>
      <c r="J17" s="16"/>
      <c r="K17" s="17"/>
    </row>
    <row r="18" spans="1:11" ht="44.1" customHeight="1">
      <c r="A18" s="81"/>
      <c r="B18" s="15" t="s">
        <v>32</v>
      </c>
      <c r="C18" s="36" t="s">
        <v>100</v>
      </c>
      <c r="D18" s="15" t="s">
        <v>33</v>
      </c>
      <c r="E18" s="39"/>
      <c r="F18" s="15" t="s">
        <v>34</v>
      </c>
      <c r="G18" s="16">
        <f>IF(E18&lt;1000000,0,IF(E18&lt;3000001,1,IF(E18&lt;5000001,2,IF(E18&lt;7000001,3,IF(E18&lt;=9000000,4,5)))))</f>
        <v>0</v>
      </c>
      <c r="H18" s="16">
        <f>G18</f>
        <v>0</v>
      </c>
      <c r="I18" s="18">
        <v>0.25</v>
      </c>
      <c r="J18" s="16">
        <f>H18*I18</f>
        <v>0</v>
      </c>
      <c r="K18" s="17"/>
    </row>
    <row r="19" spans="1:11" ht="44.1" customHeight="1">
      <c r="A19" s="81"/>
      <c r="B19" s="15" t="s">
        <v>35</v>
      </c>
      <c r="C19" s="36" t="s">
        <v>101</v>
      </c>
      <c r="D19" s="15" t="s">
        <v>36</v>
      </c>
      <c r="E19" s="39"/>
      <c r="F19" s="15" t="s">
        <v>37</v>
      </c>
      <c r="G19" s="16">
        <f>IF(E19&lt;5000000,0,IF(E19&lt;10000001,1,IF(E19&lt;25000001,2,IF(E19&lt;50000001,3,IF(E19&lt;=75000000,4,5)))))</f>
        <v>0</v>
      </c>
      <c r="H19" s="16">
        <f>G19</f>
        <v>0</v>
      </c>
      <c r="I19" s="18">
        <v>0.25</v>
      </c>
      <c r="J19" s="16">
        <f>H19*I19</f>
        <v>0</v>
      </c>
      <c r="K19" s="17"/>
    </row>
    <row r="20" spans="1:11" ht="44.1" customHeight="1">
      <c r="A20" s="81"/>
      <c r="B20" s="15" t="s">
        <v>38</v>
      </c>
      <c r="C20" s="36" t="s">
        <v>102</v>
      </c>
      <c r="D20" s="15" t="s">
        <v>39</v>
      </c>
      <c r="E20" s="38"/>
      <c r="F20" s="15" t="s">
        <v>40</v>
      </c>
      <c r="G20" s="16">
        <f>IF(E20="Industrie",1,IF(E20="Chemie",2,IF(E20="kommunale Abwasserbehandlung",3,IF(E20="kommunale Abwasserbehandlung --&gt; Schlammbehandlung",4,IF(E20="kommunale Abwasserbehandlung --&gt; Faulung",5,0)))))</f>
        <v>0</v>
      </c>
      <c r="H20" s="16">
        <f>G20</f>
        <v>0</v>
      </c>
      <c r="I20" s="18">
        <v>0.25</v>
      </c>
      <c r="J20" s="16">
        <f>H20*I20</f>
        <v>0</v>
      </c>
      <c r="K20" s="17"/>
    </row>
    <row r="21" spans="1:11" ht="38.1" customHeight="1">
      <c r="A21" s="81"/>
      <c r="B21" s="15"/>
      <c r="C21" s="15"/>
      <c r="D21" s="15" t="s">
        <v>41</v>
      </c>
      <c r="E21" s="38"/>
      <c r="F21" s="15"/>
      <c r="G21" s="16"/>
      <c r="H21" s="16"/>
      <c r="I21" s="16"/>
      <c r="J21" s="16"/>
      <c r="K21" s="17" t="s">
        <v>42</v>
      </c>
    </row>
    <row r="22" spans="1:11" ht="38.1" customHeight="1">
      <c r="A22" s="81"/>
      <c r="B22" s="15"/>
      <c r="C22" s="15"/>
      <c r="D22" s="15" t="s">
        <v>99</v>
      </c>
      <c r="E22" s="38"/>
      <c r="F22" s="15"/>
      <c r="G22" s="16"/>
      <c r="H22" s="16"/>
      <c r="I22" s="16"/>
      <c r="J22" s="16"/>
      <c r="K22" s="17" t="s">
        <v>43</v>
      </c>
    </row>
    <row r="23" spans="1:11" ht="24" customHeight="1">
      <c r="A23" s="81"/>
      <c r="B23" s="27" t="s">
        <v>87</v>
      </c>
      <c r="C23" s="27"/>
      <c r="D23" s="27"/>
      <c r="E23" s="27"/>
      <c r="F23" s="29" t="s">
        <v>23</v>
      </c>
      <c r="G23" s="20"/>
      <c r="H23" s="20"/>
      <c r="I23" s="20"/>
      <c r="J23" s="20">
        <f>SUM(J13,J18:J20)</f>
        <v>0</v>
      </c>
      <c r="K23" s="19"/>
    </row>
    <row r="24" spans="1:11" ht="24" customHeight="1">
      <c r="A24" s="81"/>
      <c r="B24" s="68" t="s">
        <v>88</v>
      </c>
      <c r="C24" s="68"/>
      <c r="D24" s="68"/>
      <c r="E24" s="69"/>
      <c r="F24" s="68"/>
      <c r="G24" s="20"/>
      <c r="H24" s="20"/>
      <c r="I24" s="28">
        <f>0.5/3</f>
        <v>0.16666666666666666</v>
      </c>
      <c r="J24" s="33">
        <f>I24*J23</f>
        <v>0</v>
      </c>
      <c r="K24" s="19"/>
    </row>
    <row r="25" spans="1:11" ht="24" customHeight="1">
      <c r="A25" s="81"/>
      <c r="B25" s="63" t="s">
        <v>44</v>
      </c>
      <c r="C25" s="63"/>
      <c r="D25" s="63"/>
      <c r="E25" s="64"/>
      <c r="F25" s="63"/>
      <c r="G25" s="65"/>
      <c r="H25" s="65"/>
      <c r="I25" s="65"/>
      <c r="J25" s="65"/>
      <c r="K25" s="64"/>
    </row>
    <row r="26" spans="1:11" ht="38.1" customHeight="1">
      <c r="A26" s="81"/>
      <c r="B26" s="15" t="s">
        <v>16</v>
      </c>
      <c r="C26" s="15" t="s">
        <v>45</v>
      </c>
      <c r="D26" s="15" t="s">
        <v>18</v>
      </c>
      <c r="E26" s="38"/>
      <c r="F26" s="15"/>
      <c r="G26" s="16"/>
      <c r="H26" s="16"/>
      <c r="I26" s="16"/>
      <c r="J26" s="16"/>
      <c r="K26" s="17"/>
    </row>
    <row r="27" spans="1:11" ht="66.95" customHeight="1">
      <c r="A27" s="81"/>
      <c r="B27" s="15"/>
      <c r="C27" s="15"/>
      <c r="D27" s="15" t="s">
        <v>19</v>
      </c>
      <c r="E27" s="38"/>
      <c r="F27" s="15"/>
      <c r="G27" s="16"/>
      <c r="H27" s="16"/>
      <c r="I27" s="16"/>
      <c r="J27" s="16"/>
      <c r="K27" s="17"/>
    </row>
    <row r="28" spans="1:11" ht="38.1" customHeight="1">
      <c r="A28" s="81"/>
      <c r="B28" s="15"/>
      <c r="C28" s="15"/>
      <c r="D28" s="15" t="s">
        <v>20</v>
      </c>
      <c r="E28" s="38"/>
      <c r="F28" s="15"/>
      <c r="G28" s="16"/>
      <c r="H28" s="16"/>
      <c r="I28" s="16"/>
      <c r="J28" s="16"/>
      <c r="K28" s="17"/>
    </row>
    <row r="29" spans="1:11" ht="37.5" customHeight="1">
      <c r="A29" s="81"/>
      <c r="B29" s="15" t="s">
        <v>21</v>
      </c>
      <c r="C29" s="15"/>
      <c r="D29" s="15" t="s">
        <v>22</v>
      </c>
      <c r="E29" s="95"/>
      <c r="F29" s="15" t="s">
        <v>23</v>
      </c>
      <c r="G29" s="16">
        <f>SUM(G30:G33)</f>
        <v>0</v>
      </c>
      <c r="H29" s="16">
        <f>G29</f>
        <v>0</v>
      </c>
      <c r="I29" s="18">
        <v>0.25</v>
      </c>
      <c r="J29" s="16">
        <f>H29*I29</f>
        <v>0</v>
      </c>
      <c r="K29" s="17"/>
    </row>
    <row r="30" spans="1:11" ht="37.5" customHeight="1">
      <c r="A30" s="81"/>
      <c r="B30" s="15"/>
      <c r="C30" s="15" t="s">
        <v>46</v>
      </c>
      <c r="D30" s="15" t="s">
        <v>25</v>
      </c>
      <c r="E30" s="38"/>
      <c r="F30" s="15" t="s">
        <v>84</v>
      </c>
      <c r="G30" s="16">
        <f>IF(E30="ja",2,0)</f>
        <v>0</v>
      </c>
      <c r="H30" s="16"/>
      <c r="I30" s="18"/>
      <c r="J30" s="16"/>
      <c r="K30" s="17"/>
    </row>
    <row r="31" spans="1:11" ht="37.5" customHeight="1">
      <c r="A31" s="81"/>
      <c r="B31" s="15"/>
      <c r="C31" s="15" t="s">
        <v>47</v>
      </c>
      <c r="D31" s="15" t="s">
        <v>27</v>
      </c>
      <c r="E31" s="38"/>
      <c r="F31" s="15" t="s">
        <v>85</v>
      </c>
      <c r="G31" s="16">
        <f>IF(E31="ja",1,0)</f>
        <v>0</v>
      </c>
      <c r="H31" s="16"/>
      <c r="I31" s="18"/>
      <c r="J31" s="16"/>
      <c r="K31" s="17"/>
    </row>
    <row r="32" spans="1:11" ht="37.5" customHeight="1">
      <c r="A32" s="81"/>
      <c r="B32" s="15"/>
      <c r="C32" s="15" t="s">
        <v>48</v>
      </c>
      <c r="D32" s="15" t="s">
        <v>29</v>
      </c>
      <c r="E32" s="38"/>
      <c r="F32" s="15" t="s">
        <v>85</v>
      </c>
      <c r="G32" s="16">
        <f>IF(E32="ja",1,0)</f>
        <v>0</v>
      </c>
      <c r="H32" s="16"/>
      <c r="I32" s="18"/>
      <c r="J32" s="16"/>
      <c r="K32" s="17"/>
    </row>
    <row r="33" spans="1:11" ht="37.5" customHeight="1">
      <c r="A33" s="81"/>
      <c r="B33" s="15"/>
      <c r="C33" s="15" t="s">
        <v>49</v>
      </c>
      <c r="D33" s="15" t="s">
        <v>31</v>
      </c>
      <c r="E33" s="38"/>
      <c r="F33" s="15" t="s">
        <v>85</v>
      </c>
      <c r="G33" s="16">
        <f>IF(E33="ja",1,0)</f>
        <v>0</v>
      </c>
      <c r="H33" s="16"/>
      <c r="I33" s="18"/>
      <c r="J33" s="16"/>
      <c r="K33" s="17"/>
    </row>
    <row r="34" spans="1:11" ht="44.1" customHeight="1">
      <c r="A34" s="81"/>
      <c r="B34" s="15" t="s">
        <v>32</v>
      </c>
      <c r="C34" s="36" t="s">
        <v>103</v>
      </c>
      <c r="D34" s="15" t="s">
        <v>33</v>
      </c>
      <c r="E34" s="39"/>
      <c r="F34" s="15" t="s">
        <v>34</v>
      </c>
      <c r="G34" s="16">
        <f>IF(E34&lt;1000000,0,IF(E34&lt;3000001,1,IF(E34&lt;5000001,2,IF(E34&lt;7000001,3,IF(E34&lt;=9000000,4,5)))))</f>
        <v>0</v>
      </c>
      <c r="H34" s="16">
        <f>G34</f>
        <v>0</v>
      </c>
      <c r="I34" s="18">
        <v>0.25</v>
      </c>
      <c r="J34" s="16">
        <f>H34*I34</f>
        <v>0</v>
      </c>
      <c r="K34" s="17"/>
    </row>
    <row r="35" spans="1:11" ht="44.1" customHeight="1">
      <c r="A35" s="81"/>
      <c r="B35" s="15" t="s">
        <v>35</v>
      </c>
      <c r="C35" s="36" t="s">
        <v>104</v>
      </c>
      <c r="D35" s="15" t="s">
        <v>36</v>
      </c>
      <c r="E35" s="39"/>
      <c r="F35" s="15" t="s">
        <v>37</v>
      </c>
      <c r="G35" s="16">
        <f>IF(E35&lt;5000000,0,IF(E35&lt;10000001,1,IF(E35&lt;25000001,2,IF(E35&lt;50000001,3,IF(E35&lt;=75000000,4,5)))))</f>
        <v>0</v>
      </c>
      <c r="H35" s="16">
        <f>G35</f>
        <v>0</v>
      </c>
      <c r="I35" s="18">
        <v>0.25</v>
      </c>
      <c r="J35" s="16">
        <f>H35*I35</f>
        <v>0</v>
      </c>
      <c r="K35" s="17"/>
    </row>
    <row r="36" spans="1:11" ht="44.1" customHeight="1">
      <c r="A36" s="81"/>
      <c r="B36" s="15" t="s">
        <v>38</v>
      </c>
      <c r="C36" s="36" t="s">
        <v>105</v>
      </c>
      <c r="D36" s="15" t="s">
        <v>39</v>
      </c>
      <c r="E36" s="38"/>
      <c r="F36" s="15" t="s">
        <v>40</v>
      </c>
      <c r="G36" s="16">
        <f>IF(E36="Industrie",1,IF(E36="Chemie",2,IF(E36="kommunale Abwasserbehandlung",3,IF(E36="kommunale Abwasserbehandlung --&gt; Schlammbehandlung",4,IF(E36="kommunale Abwasserbehandlung --&gt; Faulung",5,0)))))</f>
        <v>0</v>
      </c>
      <c r="H36" s="16">
        <f>G36</f>
        <v>0</v>
      </c>
      <c r="I36" s="18">
        <v>0.25</v>
      </c>
      <c r="J36" s="16">
        <f>H36*I36</f>
        <v>0</v>
      </c>
      <c r="K36" s="17"/>
    </row>
    <row r="37" spans="1:11" ht="38.1" customHeight="1">
      <c r="A37" s="81"/>
      <c r="B37" s="15"/>
      <c r="C37" s="15"/>
      <c r="D37" s="15" t="s">
        <v>41</v>
      </c>
      <c r="E37" s="38"/>
      <c r="F37" s="15"/>
      <c r="G37" s="16"/>
      <c r="H37" s="16"/>
      <c r="I37" s="16"/>
      <c r="J37" s="16"/>
      <c r="K37" s="17" t="s">
        <v>42</v>
      </c>
    </row>
    <row r="38" spans="1:11" ht="38.1" customHeight="1">
      <c r="A38" s="81"/>
      <c r="B38" s="15"/>
      <c r="C38" s="15"/>
      <c r="D38" s="15" t="s">
        <v>99</v>
      </c>
      <c r="E38" s="38"/>
      <c r="F38" s="15"/>
      <c r="G38" s="16"/>
      <c r="H38" s="16"/>
      <c r="I38" s="16"/>
      <c r="J38" s="16"/>
      <c r="K38" s="17" t="s">
        <v>43</v>
      </c>
    </row>
    <row r="39" spans="1:11" ht="24" customHeight="1">
      <c r="A39" s="81"/>
      <c r="B39" s="27" t="s">
        <v>89</v>
      </c>
      <c r="C39" s="27"/>
      <c r="D39" s="27"/>
      <c r="E39" s="27"/>
      <c r="F39" s="29" t="s">
        <v>23</v>
      </c>
      <c r="G39" s="20"/>
      <c r="H39" s="20"/>
      <c r="I39" s="20"/>
      <c r="J39" s="20">
        <f>SUM(J29,J34:J36)</f>
        <v>0</v>
      </c>
      <c r="K39" s="19"/>
    </row>
    <row r="40" spans="1:11" ht="24" customHeight="1">
      <c r="A40" s="81"/>
      <c r="B40" s="68" t="s">
        <v>90</v>
      </c>
      <c r="C40" s="68"/>
      <c r="D40" s="68"/>
      <c r="E40" s="69"/>
      <c r="F40" s="68"/>
      <c r="G40" s="20"/>
      <c r="H40" s="20"/>
      <c r="I40" s="28">
        <f>0.5/3</f>
        <v>0.16666666666666666</v>
      </c>
      <c r="J40" s="20">
        <f>I40*J39</f>
        <v>0</v>
      </c>
      <c r="K40" s="19"/>
    </row>
    <row r="41" spans="1:11" ht="24" customHeight="1">
      <c r="A41" s="81"/>
      <c r="B41" s="63" t="s">
        <v>50</v>
      </c>
      <c r="C41" s="63"/>
      <c r="D41" s="63"/>
      <c r="E41" s="64"/>
      <c r="F41" s="63"/>
      <c r="G41" s="65"/>
      <c r="H41" s="65"/>
      <c r="I41" s="65"/>
      <c r="J41" s="65"/>
      <c r="K41" s="64"/>
    </row>
    <row r="42" spans="1:11" ht="38.1" customHeight="1">
      <c r="A42" s="81"/>
      <c r="B42" s="15" t="s">
        <v>16</v>
      </c>
      <c r="C42" s="15" t="s">
        <v>51</v>
      </c>
      <c r="D42" s="15" t="s">
        <v>18</v>
      </c>
      <c r="E42" s="38"/>
      <c r="F42" s="15"/>
      <c r="G42" s="16"/>
      <c r="H42" s="16"/>
      <c r="I42" s="16"/>
      <c r="J42" s="16"/>
      <c r="K42" s="17"/>
    </row>
    <row r="43" spans="1:11" ht="66.95" customHeight="1">
      <c r="A43" s="81"/>
      <c r="B43" s="15"/>
      <c r="C43" s="15"/>
      <c r="D43" s="15" t="s">
        <v>19</v>
      </c>
      <c r="E43" s="38"/>
      <c r="F43" s="15"/>
      <c r="G43" s="16"/>
      <c r="H43" s="16"/>
      <c r="I43" s="16"/>
      <c r="J43" s="16"/>
      <c r="K43" s="17"/>
    </row>
    <row r="44" spans="1:11" ht="38.1" customHeight="1">
      <c r="A44" s="81"/>
      <c r="B44" s="15"/>
      <c r="C44" s="15"/>
      <c r="D44" s="15" t="s">
        <v>20</v>
      </c>
      <c r="E44" s="38"/>
      <c r="F44" s="15"/>
      <c r="G44" s="16"/>
      <c r="H44" s="16"/>
      <c r="I44" s="16"/>
      <c r="J44" s="16"/>
      <c r="K44" s="17"/>
    </row>
    <row r="45" spans="1:11" ht="37.5" customHeight="1">
      <c r="A45" s="81"/>
      <c r="B45" s="15" t="s">
        <v>21</v>
      </c>
      <c r="C45" s="15"/>
      <c r="D45" s="15" t="s">
        <v>22</v>
      </c>
      <c r="E45" s="95"/>
      <c r="F45" s="15" t="s">
        <v>23</v>
      </c>
      <c r="G45" s="16">
        <f>SUM(G46:G49)</f>
        <v>0</v>
      </c>
      <c r="H45" s="16">
        <f>G45</f>
        <v>0</v>
      </c>
      <c r="I45" s="18">
        <v>0.25</v>
      </c>
      <c r="J45" s="16">
        <f>H45*I45</f>
        <v>0</v>
      </c>
      <c r="K45" s="17"/>
    </row>
    <row r="46" spans="1:11" ht="37.5" customHeight="1">
      <c r="A46" s="81"/>
      <c r="B46" s="15"/>
      <c r="C46" s="15" t="s">
        <v>52</v>
      </c>
      <c r="D46" s="15" t="s">
        <v>25</v>
      </c>
      <c r="E46" s="38"/>
      <c r="F46" s="15" t="s">
        <v>84</v>
      </c>
      <c r="G46" s="16">
        <f>IF(E46="ja",2,0)</f>
        <v>0</v>
      </c>
      <c r="H46" s="16"/>
      <c r="I46" s="18"/>
      <c r="J46" s="16"/>
      <c r="K46" s="17"/>
    </row>
    <row r="47" spans="1:11" ht="37.5" customHeight="1">
      <c r="A47" s="81"/>
      <c r="B47" s="15"/>
      <c r="C47" s="15" t="s">
        <v>53</v>
      </c>
      <c r="D47" s="15" t="s">
        <v>27</v>
      </c>
      <c r="E47" s="38"/>
      <c r="F47" s="15" t="s">
        <v>85</v>
      </c>
      <c r="G47" s="16">
        <f>IF(E47="ja",1,0)</f>
        <v>0</v>
      </c>
      <c r="H47" s="16"/>
      <c r="I47" s="18"/>
      <c r="J47" s="16"/>
      <c r="K47" s="17"/>
    </row>
    <row r="48" spans="1:11" ht="37.5" customHeight="1">
      <c r="A48" s="81"/>
      <c r="B48" s="15"/>
      <c r="C48" s="15" t="s">
        <v>54</v>
      </c>
      <c r="D48" s="15" t="s">
        <v>29</v>
      </c>
      <c r="E48" s="38"/>
      <c r="F48" s="15" t="s">
        <v>85</v>
      </c>
      <c r="G48" s="16">
        <f>IF(E48="ja",1,0)</f>
        <v>0</v>
      </c>
      <c r="H48" s="16"/>
      <c r="I48" s="18"/>
      <c r="J48" s="16"/>
      <c r="K48" s="17"/>
    </row>
    <row r="49" spans="1:11" ht="37.5" customHeight="1">
      <c r="A49" s="81"/>
      <c r="B49" s="15"/>
      <c r="C49" s="15" t="s">
        <v>55</v>
      </c>
      <c r="D49" s="15" t="s">
        <v>31</v>
      </c>
      <c r="E49" s="38"/>
      <c r="F49" s="15" t="s">
        <v>85</v>
      </c>
      <c r="G49" s="16">
        <f>IF(E49="ja",1,0)</f>
        <v>0</v>
      </c>
      <c r="H49" s="16"/>
      <c r="I49" s="18"/>
      <c r="J49" s="16"/>
      <c r="K49" s="17"/>
    </row>
    <row r="50" spans="1:11" ht="44.1" customHeight="1">
      <c r="A50" s="81"/>
      <c r="B50" s="15" t="s">
        <v>32</v>
      </c>
      <c r="C50" s="36" t="s">
        <v>106</v>
      </c>
      <c r="D50" s="15" t="s">
        <v>33</v>
      </c>
      <c r="E50" s="39"/>
      <c r="F50" s="15" t="s">
        <v>34</v>
      </c>
      <c r="G50" s="16">
        <f>IF(E50&lt;1000000,0,IF(E50&lt;3000001,1,IF(E50&lt;5000001,2,IF(E50&lt;7000001,3,IF(E50&lt;=9000000,4,5)))))</f>
        <v>0</v>
      </c>
      <c r="H50" s="16">
        <f>G50</f>
        <v>0</v>
      </c>
      <c r="I50" s="18">
        <v>0.25</v>
      </c>
      <c r="J50" s="16">
        <f>H50*I50</f>
        <v>0</v>
      </c>
      <c r="K50" s="17"/>
    </row>
    <row r="51" spans="1:11" ht="44.1" customHeight="1">
      <c r="A51" s="81"/>
      <c r="B51" s="15" t="s">
        <v>35</v>
      </c>
      <c r="C51" s="36" t="s">
        <v>107</v>
      </c>
      <c r="D51" s="15" t="s">
        <v>36</v>
      </c>
      <c r="E51" s="39"/>
      <c r="F51" s="15" t="s">
        <v>37</v>
      </c>
      <c r="G51" s="16">
        <f>IF(E51&lt;5000000,0,IF(E51&lt;10000001,1,IF(E51&lt;25000001,2,IF(E51&lt;50000001,3,IF(E51&lt;=75000000,4,5)))))</f>
        <v>0</v>
      </c>
      <c r="H51" s="16">
        <f>G51</f>
        <v>0</v>
      </c>
      <c r="I51" s="18">
        <v>0.25</v>
      </c>
      <c r="J51" s="16">
        <f>H51*I51</f>
        <v>0</v>
      </c>
      <c r="K51" s="17"/>
    </row>
    <row r="52" spans="1:11" ht="44.1" customHeight="1">
      <c r="A52" s="81"/>
      <c r="B52" s="15" t="s">
        <v>38</v>
      </c>
      <c r="C52" s="36" t="s">
        <v>108</v>
      </c>
      <c r="D52" s="15" t="s">
        <v>39</v>
      </c>
      <c r="E52" s="38"/>
      <c r="F52" s="15" t="s">
        <v>40</v>
      </c>
      <c r="G52" s="16">
        <f>IF(E52="Industrie",1,IF(E52="Chemie",2,IF(E52="kommunale Abwasserbehandlung",3,IF(E52="kommunale Abwasserbehandlung --&gt; Schlammbehandlung",4,IF(E52="kommunale Abwasserbehandlung --&gt; Faulung",5,0)))))</f>
        <v>0</v>
      </c>
      <c r="H52" s="16">
        <f>G52</f>
        <v>0</v>
      </c>
      <c r="I52" s="18">
        <v>0.25</v>
      </c>
      <c r="J52" s="16">
        <f>H52*I52</f>
        <v>0</v>
      </c>
      <c r="K52" s="17"/>
    </row>
    <row r="53" spans="1:11" ht="36.6" customHeight="1">
      <c r="A53" s="81"/>
      <c r="B53" s="15"/>
      <c r="C53" s="15"/>
      <c r="D53" s="15" t="s">
        <v>41</v>
      </c>
      <c r="E53" s="38"/>
      <c r="F53" s="15"/>
      <c r="G53" s="16"/>
      <c r="H53" s="16"/>
      <c r="I53" s="16"/>
      <c r="J53" s="16"/>
      <c r="K53" s="17" t="s">
        <v>42</v>
      </c>
    </row>
    <row r="54" spans="1:11" ht="38.1" customHeight="1">
      <c r="A54" s="81"/>
      <c r="B54" s="15"/>
      <c r="C54" s="15"/>
      <c r="D54" s="15" t="s">
        <v>99</v>
      </c>
      <c r="E54" s="38"/>
      <c r="F54" s="15"/>
      <c r="G54" s="16"/>
      <c r="H54" s="16"/>
      <c r="I54" s="16"/>
      <c r="J54" s="16"/>
      <c r="K54" s="17" t="s">
        <v>43</v>
      </c>
    </row>
    <row r="55" spans="1:11" ht="24" customHeight="1">
      <c r="A55" s="81"/>
      <c r="B55" s="30" t="s">
        <v>91</v>
      </c>
      <c r="C55" s="27"/>
      <c r="D55" s="27"/>
      <c r="E55" s="27"/>
      <c r="F55" s="29" t="s">
        <v>23</v>
      </c>
      <c r="G55" s="20"/>
      <c r="H55" s="20"/>
      <c r="I55" s="20"/>
      <c r="J55" s="20">
        <f>SUM(J45,J50:J52)</f>
        <v>0</v>
      </c>
      <c r="K55" s="19"/>
    </row>
    <row r="56" spans="1:11" ht="24" customHeight="1">
      <c r="A56" s="81"/>
      <c r="B56" s="68" t="s">
        <v>92</v>
      </c>
      <c r="C56" s="68"/>
      <c r="D56" s="68"/>
      <c r="E56" s="69"/>
      <c r="F56" s="68"/>
      <c r="G56" s="20"/>
      <c r="H56" s="20"/>
      <c r="I56" s="28">
        <f>0.5/3</f>
        <v>0.16666666666666666</v>
      </c>
      <c r="J56" s="20">
        <f>I56*J55</f>
        <v>0</v>
      </c>
      <c r="K56" s="19"/>
    </row>
    <row r="57" spans="1:11" ht="27.95" customHeight="1">
      <c r="A57" s="81"/>
      <c r="B57" s="66" t="s">
        <v>93</v>
      </c>
      <c r="C57" s="66"/>
      <c r="D57" s="66"/>
      <c r="E57" s="67"/>
      <c r="F57" s="66"/>
      <c r="G57" s="21"/>
      <c r="H57" s="21"/>
      <c r="I57" s="22">
        <f>I56+I40+I24</f>
        <v>0.5</v>
      </c>
      <c r="J57" s="31">
        <f>J56+J40+J24</f>
        <v>0</v>
      </c>
      <c r="K57" s="32" t="s">
        <v>96</v>
      </c>
    </row>
    <row r="58" spans="1:11" s="14" customFormat="1" ht="30" customHeight="1">
      <c r="A58" s="82"/>
      <c r="B58" s="70" t="s">
        <v>56</v>
      </c>
      <c r="C58" s="71"/>
      <c r="D58" s="71"/>
      <c r="E58" s="72"/>
      <c r="F58" s="71"/>
      <c r="G58" s="73"/>
      <c r="H58" s="73"/>
      <c r="I58" s="73"/>
      <c r="J58" s="73"/>
      <c r="K58" s="72"/>
    </row>
    <row r="59" spans="1:11">
      <c r="A59" s="1"/>
      <c r="B59" s="1"/>
      <c r="C59" s="1"/>
      <c r="D59" s="1"/>
      <c r="E59" s="8"/>
      <c r="F59" s="1"/>
      <c r="G59" s="2"/>
      <c r="H59" s="2"/>
      <c r="I59" s="2"/>
      <c r="J59" s="2"/>
      <c r="K59" s="8"/>
    </row>
    <row r="60" spans="1:11" ht="24" customHeight="1">
      <c r="A60" s="74" t="s">
        <v>57</v>
      </c>
      <c r="B60" s="74"/>
      <c r="C60" s="74"/>
      <c r="D60" s="74"/>
      <c r="E60" s="75"/>
      <c r="F60" s="74"/>
      <c r="G60" s="76"/>
      <c r="H60" s="76"/>
      <c r="I60" s="76"/>
      <c r="J60" s="76"/>
      <c r="K60" s="75"/>
    </row>
    <row r="61" spans="1:11" ht="30" customHeight="1">
      <c r="A61" s="77" t="s">
        <v>58</v>
      </c>
      <c r="B61" s="1" t="s">
        <v>59</v>
      </c>
      <c r="C61" s="37" t="s">
        <v>109</v>
      </c>
      <c r="D61" s="1" t="s">
        <v>60</v>
      </c>
      <c r="E61" s="40"/>
      <c r="F61" s="1" t="s">
        <v>61</v>
      </c>
      <c r="G61" s="2">
        <f>IF(E61&lt;1,0,IF(E61&lt;2,1,IF(E61&lt;3,2,IF(E61&lt;4,3,IF(E61&lt;5,4,5)))))</f>
        <v>0</v>
      </c>
      <c r="H61" s="16">
        <f>G61</f>
        <v>0</v>
      </c>
      <c r="I61" s="3">
        <v>0.25</v>
      </c>
      <c r="J61" s="16">
        <f>H61*I61</f>
        <v>0</v>
      </c>
      <c r="K61" s="8"/>
    </row>
    <row r="62" spans="1:11" ht="30" customHeight="1">
      <c r="A62" s="77"/>
      <c r="B62" s="1"/>
      <c r="C62" s="1"/>
      <c r="D62" s="1"/>
      <c r="E62" s="1"/>
      <c r="F62" s="1"/>
      <c r="G62" s="2"/>
      <c r="H62" s="2"/>
      <c r="I62" s="3"/>
      <c r="J62" s="2"/>
      <c r="K62" s="8"/>
    </row>
    <row r="63" spans="1:11" ht="30" customHeight="1">
      <c r="A63" s="77"/>
      <c r="B63" s="1" t="s">
        <v>59</v>
      </c>
      <c r="C63" s="37" t="s">
        <v>110</v>
      </c>
      <c r="D63" s="1" t="s">
        <v>62</v>
      </c>
      <c r="E63" s="40"/>
      <c r="F63" s="1" t="s">
        <v>116</v>
      </c>
      <c r="G63" s="2">
        <f>IF(E63&lt;10,0,IF(E63&lt;15,1,IF(E63&lt;20,2,IF(E63&lt;25,3,IF(E63&lt;30,4,5)))))</f>
        <v>0</v>
      </c>
      <c r="H63" s="16">
        <f>G63</f>
        <v>0</v>
      </c>
      <c r="I63" s="3">
        <v>0.25</v>
      </c>
      <c r="J63" s="16">
        <f>H63*I63</f>
        <v>0</v>
      </c>
      <c r="K63" s="8"/>
    </row>
    <row r="64" spans="1:11" ht="30" customHeight="1">
      <c r="A64" s="77"/>
      <c r="B64" s="1"/>
      <c r="C64" s="1"/>
      <c r="D64" s="1"/>
      <c r="E64" s="1"/>
      <c r="F64" s="1"/>
      <c r="G64" s="2"/>
      <c r="H64" s="2"/>
      <c r="I64" s="3"/>
      <c r="J64" s="2"/>
      <c r="K64" s="8"/>
    </row>
    <row r="65" spans="1:12" ht="30" customHeight="1">
      <c r="A65" s="77"/>
      <c r="B65" s="1" t="s">
        <v>63</v>
      </c>
      <c r="C65" s="37" t="s">
        <v>111</v>
      </c>
      <c r="D65" s="1" t="s">
        <v>64</v>
      </c>
      <c r="E65" s="96"/>
      <c r="F65" s="1" t="s">
        <v>65</v>
      </c>
      <c r="G65" s="2">
        <f>SUM(G66:G68)</f>
        <v>0</v>
      </c>
      <c r="H65" s="2">
        <f>G65/3*5</f>
        <v>0</v>
      </c>
      <c r="I65" s="3">
        <v>0.5</v>
      </c>
      <c r="J65" s="16">
        <f>H65*I65</f>
        <v>0</v>
      </c>
      <c r="K65" s="8"/>
    </row>
    <row r="66" spans="1:12" ht="30" customHeight="1">
      <c r="A66" s="77"/>
      <c r="B66" s="1"/>
      <c r="C66" s="1"/>
      <c r="D66" s="1" t="s">
        <v>66</v>
      </c>
      <c r="E66" s="40"/>
      <c r="F66" s="1"/>
      <c r="G66" s="2">
        <f>IF(E66="ja",1,0)</f>
        <v>0</v>
      </c>
      <c r="H66" s="2"/>
      <c r="I66" s="3"/>
      <c r="J66" s="2"/>
      <c r="K66" s="8"/>
    </row>
    <row r="67" spans="1:12" ht="30" customHeight="1">
      <c r="A67" s="77"/>
      <c r="B67" s="1"/>
      <c r="C67" s="1"/>
      <c r="D67" s="1" t="s">
        <v>67</v>
      </c>
      <c r="E67" s="40"/>
      <c r="F67" s="1"/>
      <c r="G67" s="2">
        <f>IF(E67="ja",1,0)</f>
        <v>0</v>
      </c>
      <c r="H67" s="2"/>
      <c r="I67" s="3"/>
      <c r="J67" s="2"/>
      <c r="K67" s="8"/>
    </row>
    <row r="68" spans="1:12" ht="30" customHeight="1">
      <c r="A68" s="77"/>
      <c r="B68" s="1"/>
      <c r="C68" s="1"/>
      <c r="D68" s="1" t="s">
        <v>68</v>
      </c>
      <c r="E68" s="40"/>
      <c r="F68" s="1"/>
      <c r="G68" s="2">
        <f>IF(E68="ja",1,0)</f>
        <v>0</v>
      </c>
      <c r="H68" s="2"/>
      <c r="I68" s="3"/>
      <c r="J68" s="2"/>
      <c r="K68" s="8"/>
    </row>
    <row r="69" spans="1:12" ht="30" customHeight="1">
      <c r="A69" s="77"/>
      <c r="B69" s="78" t="s">
        <v>94</v>
      </c>
      <c r="C69" s="78"/>
      <c r="D69" s="78"/>
      <c r="E69" s="7"/>
      <c r="F69" s="7"/>
      <c r="G69" s="7"/>
      <c r="H69" s="7"/>
      <c r="I69" s="7"/>
      <c r="J69" s="7">
        <f>SUM(J61:J65)</f>
        <v>0</v>
      </c>
      <c r="K69" s="7"/>
    </row>
    <row r="70" spans="1:12" ht="27.95" customHeight="1">
      <c r="A70" s="77"/>
      <c r="B70" s="78" t="s">
        <v>95</v>
      </c>
      <c r="C70" s="78"/>
      <c r="D70" s="78"/>
      <c r="E70" s="79"/>
      <c r="F70" s="78"/>
      <c r="G70" s="7"/>
      <c r="H70" s="7"/>
      <c r="I70" s="5">
        <v>0.3</v>
      </c>
      <c r="J70" s="35">
        <f>J69*I70</f>
        <v>0</v>
      </c>
      <c r="K70" s="32" t="s">
        <v>97</v>
      </c>
      <c r="L70" s="41"/>
    </row>
    <row r="71" spans="1:12">
      <c r="A71" s="1"/>
      <c r="B71" s="1"/>
      <c r="C71" s="1"/>
      <c r="D71" s="1"/>
      <c r="E71" s="8"/>
      <c r="F71" s="1"/>
      <c r="G71" s="2"/>
      <c r="H71" s="2"/>
      <c r="I71" s="2"/>
      <c r="J71" s="2"/>
      <c r="K71" s="8"/>
    </row>
    <row r="72" spans="1:12" ht="24" customHeight="1">
      <c r="A72" s="74" t="s">
        <v>69</v>
      </c>
      <c r="B72" s="74"/>
      <c r="C72" s="74"/>
      <c r="D72" s="74"/>
      <c r="E72" s="75"/>
      <c r="F72" s="74"/>
      <c r="G72" s="76"/>
      <c r="H72" s="76"/>
      <c r="I72" s="76"/>
      <c r="J72" s="76"/>
      <c r="K72" s="75"/>
    </row>
    <row r="73" spans="1:12" ht="409.6" customHeight="1">
      <c r="A73" s="77" t="s">
        <v>70</v>
      </c>
      <c r="B73" s="1" t="s">
        <v>71</v>
      </c>
      <c r="C73" s="37" t="s">
        <v>112</v>
      </c>
      <c r="D73" s="1" t="s">
        <v>119</v>
      </c>
      <c r="E73" s="93"/>
      <c r="F73" s="94"/>
      <c r="G73" s="2"/>
      <c r="H73" s="2"/>
      <c r="I73" s="2"/>
      <c r="J73" s="2"/>
      <c r="K73" s="8"/>
    </row>
    <row r="74" spans="1:12" ht="96.75" customHeight="1">
      <c r="A74" s="77"/>
      <c r="B74" s="1" t="s">
        <v>72</v>
      </c>
      <c r="C74" s="1"/>
      <c r="D74" s="91" t="s">
        <v>73</v>
      </c>
      <c r="E74" s="92"/>
      <c r="F74" s="91"/>
      <c r="G74" s="2"/>
      <c r="H74" s="2"/>
      <c r="I74" s="2"/>
      <c r="J74" s="2"/>
      <c r="K74" s="8"/>
    </row>
    <row r="75" spans="1:12" ht="27.95" customHeight="1">
      <c r="A75" s="77"/>
      <c r="B75" s="4" t="s">
        <v>10</v>
      </c>
      <c r="C75" s="4"/>
      <c r="D75" s="4" t="s">
        <v>74</v>
      </c>
      <c r="E75" s="9"/>
      <c r="F75" s="4"/>
      <c r="G75" s="6"/>
      <c r="H75" s="6">
        <f>G75</f>
        <v>0</v>
      </c>
      <c r="I75" s="5">
        <v>0.1</v>
      </c>
      <c r="J75" s="7">
        <f>H75*I75</f>
        <v>0</v>
      </c>
      <c r="K75" s="32" t="s">
        <v>98</v>
      </c>
    </row>
    <row r="76" spans="1:12">
      <c r="A76" s="1"/>
      <c r="B76" s="1"/>
      <c r="C76" s="1"/>
      <c r="D76" s="1"/>
      <c r="E76" s="8"/>
      <c r="F76" s="1"/>
      <c r="G76" s="2"/>
      <c r="H76" s="2"/>
      <c r="I76" s="2"/>
      <c r="J76" s="2"/>
      <c r="K76" s="8"/>
    </row>
    <row r="77" spans="1:12" ht="24" customHeight="1">
      <c r="A77" s="74" t="s">
        <v>75</v>
      </c>
      <c r="B77" s="74"/>
      <c r="C77" s="74"/>
      <c r="D77" s="74"/>
      <c r="E77" s="75"/>
      <c r="F77" s="74"/>
      <c r="G77" s="76"/>
      <c r="H77" s="76"/>
      <c r="I77" s="76"/>
      <c r="J77" s="76"/>
      <c r="K77" s="75"/>
    </row>
    <row r="78" spans="1:12" ht="66.95" customHeight="1">
      <c r="A78" s="26"/>
      <c r="B78" s="15"/>
      <c r="C78" s="15"/>
      <c r="D78" s="15" t="s">
        <v>19</v>
      </c>
      <c r="E78" s="38"/>
      <c r="F78" s="15"/>
      <c r="G78" s="16"/>
      <c r="H78" s="16"/>
      <c r="I78" s="16"/>
      <c r="J78" s="16"/>
      <c r="K78" s="17"/>
    </row>
    <row r="79" spans="1:12" ht="409.6" customHeight="1">
      <c r="A79" s="77" t="s">
        <v>76</v>
      </c>
      <c r="B79" s="1" t="s">
        <v>71</v>
      </c>
      <c r="C79" s="37" t="s">
        <v>113</v>
      </c>
      <c r="D79" s="1" t="s">
        <v>118</v>
      </c>
      <c r="E79" s="93"/>
      <c r="F79" s="94"/>
      <c r="G79" s="2"/>
      <c r="H79" s="2"/>
      <c r="I79" s="2"/>
      <c r="J79" s="2"/>
      <c r="K79" s="8"/>
    </row>
    <row r="80" spans="1:12" ht="117.75" customHeight="1">
      <c r="A80" s="77"/>
      <c r="B80" s="1" t="s">
        <v>72</v>
      </c>
      <c r="C80" s="1"/>
      <c r="D80" s="91" t="s">
        <v>77</v>
      </c>
      <c r="E80" s="92"/>
      <c r="F80" s="91"/>
      <c r="G80" s="2"/>
      <c r="H80" s="2"/>
      <c r="I80" s="2"/>
      <c r="J80" s="2"/>
      <c r="K80" s="8"/>
    </row>
    <row r="81" spans="1:11" ht="27.95" customHeight="1">
      <c r="A81" s="77"/>
      <c r="B81" s="4" t="s">
        <v>10</v>
      </c>
      <c r="C81" s="4"/>
      <c r="D81" s="4" t="s">
        <v>74</v>
      </c>
      <c r="E81" s="9"/>
      <c r="F81" s="4"/>
      <c r="G81" s="6"/>
      <c r="H81" s="6">
        <f>G81</f>
        <v>0</v>
      </c>
      <c r="I81" s="5">
        <v>0.1</v>
      </c>
      <c r="J81" s="7">
        <f>H81*I81</f>
        <v>0</v>
      </c>
      <c r="K81" s="32" t="s">
        <v>98</v>
      </c>
    </row>
    <row r="82" spans="1:11">
      <c r="A82" s="1"/>
      <c r="B82" s="1"/>
      <c r="C82" s="1"/>
      <c r="D82" s="1"/>
      <c r="E82" s="8"/>
      <c r="F82" s="1"/>
      <c r="G82" s="2"/>
      <c r="H82" s="2"/>
      <c r="I82" s="2"/>
      <c r="J82" s="2"/>
      <c r="K82" s="8"/>
    </row>
    <row r="83" spans="1:11" ht="30" customHeight="1">
      <c r="A83" s="83" t="s">
        <v>78</v>
      </c>
      <c r="B83" s="83"/>
      <c r="C83" s="83"/>
      <c r="D83" s="83"/>
      <c r="E83" s="84"/>
      <c r="F83" s="83"/>
      <c r="G83" s="11" t="s">
        <v>79</v>
      </c>
      <c r="H83" s="11"/>
      <c r="I83" s="12">
        <f>I81+I75+I70+I57</f>
        <v>1</v>
      </c>
      <c r="J83" s="13">
        <f>SUM(J57,J70,J75,J81)</f>
        <v>0</v>
      </c>
      <c r="K83" s="10" t="s">
        <v>80</v>
      </c>
    </row>
    <row r="84" spans="1:11">
      <c r="A84" s="1"/>
      <c r="B84" s="1"/>
      <c r="C84" s="1"/>
      <c r="D84" s="1"/>
      <c r="E84" s="8"/>
      <c r="F84" s="1"/>
      <c r="G84" s="2"/>
      <c r="H84" s="2"/>
      <c r="I84" s="2"/>
      <c r="J84" s="2"/>
      <c r="K84" s="8"/>
    </row>
    <row r="85" spans="1:11" ht="21.95" customHeight="1">
      <c r="A85" s="85" t="s">
        <v>81</v>
      </c>
      <c r="B85" s="85"/>
      <c r="C85" s="85"/>
      <c r="D85" s="85"/>
      <c r="E85" s="86"/>
      <c r="F85" s="85"/>
      <c r="G85" s="87"/>
      <c r="H85" s="87"/>
      <c r="I85" s="87"/>
      <c r="J85" s="87"/>
      <c r="K85" s="86"/>
    </row>
    <row r="86" spans="1:11" s="14" customFormat="1" ht="27.95" customHeight="1">
      <c r="A86" s="88" t="s">
        <v>82</v>
      </c>
      <c r="B86" s="88"/>
      <c r="C86" s="88"/>
      <c r="D86" s="88"/>
      <c r="E86" s="89"/>
      <c r="F86" s="88"/>
      <c r="G86" s="90"/>
      <c r="H86" s="90"/>
      <c r="I86" s="90"/>
      <c r="J86" s="90"/>
      <c r="K86" s="89"/>
    </row>
    <row r="87" spans="1:11" s="14" customFormat="1" ht="30" customHeight="1">
      <c r="A87" s="88" t="s">
        <v>83</v>
      </c>
      <c r="B87" s="88"/>
      <c r="C87" s="88"/>
      <c r="D87" s="88"/>
      <c r="E87" s="89"/>
      <c r="F87" s="88"/>
      <c r="G87" s="90"/>
      <c r="H87" s="90"/>
      <c r="I87" s="90"/>
      <c r="J87" s="90"/>
      <c r="K87" s="89"/>
    </row>
  </sheetData>
  <sheetProtection selectLockedCells="1"/>
  <mergeCells count="33">
    <mergeCell ref="A83:F83"/>
    <mergeCell ref="A85:K85"/>
    <mergeCell ref="A86:K86"/>
    <mergeCell ref="A87:K87"/>
    <mergeCell ref="A73:A75"/>
    <mergeCell ref="D74:F74"/>
    <mergeCell ref="A77:K77"/>
    <mergeCell ref="A79:A81"/>
    <mergeCell ref="D80:F80"/>
    <mergeCell ref="E73:F73"/>
    <mergeCell ref="E79:F79"/>
    <mergeCell ref="B58:K58"/>
    <mergeCell ref="A60:K60"/>
    <mergeCell ref="A61:A70"/>
    <mergeCell ref="A72:K72"/>
    <mergeCell ref="B69:D69"/>
    <mergeCell ref="B70:F70"/>
    <mergeCell ref="A9:A58"/>
    <mergeCell ref="A8:K8"/>
    <mergeCell ref="B9:K9"/>
    <mergeCell ref="B25:K25"/>
    <mergeCell ref="B41:K41"/>
    <mergeCell ref="B57:F57"/>
    <mergeCell ref="B24:F24"/>
    <mergeCell ref="B40:F40"/>
    <mergeCell ref="B56:F56"/>
    <mergeCell ref="A6:B6"/>
    <mergeCell ref="C6:F6"/>
    <mergeCell ref="A1:K1"/>
    <mergeCell ref="A2:K2"/>
    <mergeCell ref="A3:K3"/>
    <mergeCell ref="A4:K4"/>
    <mergeCell ref="A5:K5"/>
  </mergeCells>
  <dataValidations disablePrompts="1" count="8">
    <dataValidation type="list" sqref="E14:E17 E30:E33 E37 E21 E66:E69 E46:E49 E53" xr:uid="{00000000-0002-0000-0000-000000000000}">
      <formula1>"ja,nein"</formula1>
    </dataValidation>
    <dataValidation type="whole" sqref="E18 E34 E50" xr:uid="{00000000-0002-0000-0000-000004000000}">
      <formula1>0</formula1>
      <formula2>1000000000</formula2>
    </dataValidation>
    <dataValidation type="whole" sqref="E19 E35 E51" xr:uid="{00000000-0002-0000-0000-000005000000}">
      <formula1>0</formula1>
      <formula2>5000000000</formula2>
    </dataValidation>
    <dataValidation type="list" sqref="E20 E36 E52" xr:uid="{00000000-0002-0000-0000-000006000000}">
      <formula1>"Industrie,Chemie,kommunale Abwasserbehandlung,kommunale Abwasserbehandlung --&gt; Schlammbehandlung,kommunale Abwasserbehandlung --&gt; Faulung"</formula1>
    </dataValidation>
    <dataValidation type="whole" sqref="E61" xr:uid="{00000000-0002-0000-0000-000018000000}">
      <formula1>0</formula1>
      <formula2>1000</formula2>
    </dataValidation>
    <dataValidation type="whole" sqref="E63" xr:uid="{00000000-0002-0000-0000-000019000000}">
      <formula1>0</formula1>
      <formula2>10000</formula2>
    </dataValidation>
    <dataValidation type="list" sqref="H75 H81" xr:uid="{00000000-0002-0000-0000-00001D000000}">
      <formula1>"0,1,3,5"</formula1>
    </dataValidation>
    <dataValidation type="list" sqref="G75 G81" xr:uid="{4B81E85B-7A9E-429E-8C40-25D41AC01EBE}">
      <formula1>"0,1,2,3,4,5"</formula1>
    </dataValidation>
  </dataValidations>
  <pageMargins left="0.70866141732283472" right="0.70866141732283472" top="0.78740157480314965" bottom="0.74803149606299213" header="0.31496062992125984" footer="0.31496062992125984"/>
  <pageSetup paperSize="8" scale="68" fitToHeight="0" orientation="landscape" horizontalDpi="1200" verticalDpi="1200" r:id="rId1"/>
  <headerFooter>
    <oddHeader>&amp;L&amp;"Arial,Standard"&amp;9&amp;K00-028Klärwerk Köhlbrandhöft, Neubau Faulbehälter 
(Integrierte Projektabwicklung – IPA) 
Verhandlungsverfahren mit Teilnahmewettbewerb&amp;"Carlito,Standard"&amp;11&amp;K000000
&amp;R&amp;G</oddHeader>
    <oddFooter>&amp;L
&amp;"Arial,Standard"&amp;9&amp;K00-029Auswahl- und Referenzbogen
Vergabepaket Maschinentechnik
Stand: September 2026&amp;R&amp;"Arial,Standard"&amp;9&amp;K00-034Seite &amp;P von &amp;N</oddFooter>
  </headerFooter>
  <rowBreaks count="4" manualBreakCount="4">
    <brk id="24" max="10" man="1"/>
    <brk id="40" max="16383" man="1"/>
    <brk id="58" max="10" man="1"/>
    <brk id="76" max="16383" man="1"/>
  </rowBreaks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cd9bb51-13a2-4aab-82b3-51c65ef93b83">
      <Terms xmlns="http://schemas.microsoft.com/office/infopath/2007/PartnerControls"/>
    </lcf76f155ced4ddcb4097134ff3c332f>
    <TaxCatchAll xmlns="f77ba593-5df3-436b-9b2a-18f0221e8be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80522B25FFFAE4FB3408B490D44AEF3" ma:contentTypeVersion="13" ma:contentTypeDescription="Ein neues Dokument erstellen." ma:contentTypeScope="" ma:versionID="11e85866c8c8365074f2bcb9e3d37818">
  <xsd:schema xmlns:xsd="http://www.w3.org/2001/XMLSchema" xmlns:xs="http://www.w3.org/2001/XMLSchema" xmlns:p="http://schemas.microsoft.com/office/2006/metadata/properties" xmlns:ns2="0cd9bb51-13a2-4aab-82b3-51c65ef93b83" xmlns:ns3="f77ba593-5df3-436b-9b2a-18f0221e8be7" targetNamespace="http://schemas.microsoft.com/office/2006/metadata/properties" ma:root="true" ma:fieldsID="60e4e1a9a9b48bbc6b7b5ac0b18e2585" ns2:_="" ns3:_="">
    <xsd:import namespace="0cd9bb51-13a2-4aab-82b3-51c65ef93b83"/>
    <xsd:import namespace="f77ba593-5df3-436b-9b2a-18f0221e8be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d9bb51-13a2-4aab-82b3-51c65ef93b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Bildmarkierungen" ma:readOnly="false" ma:fieldId="{5cf76f15-5ced-4ddc-b409-7134ff3c332f}" ma:taxonomyMulti="true" ma:sspId="389bd261-1b89-4213-81d6-d8a89abd60d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7ba593-5df3-436b-9b2a-18f0221e8be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0504dce-8274-4f97-ae92-9c67c4e37a98}" ma:internalName="TaxCatchAll" ma:showField="CatchAllData" ma:web="f77ba593-5df3-436b-9b2a-18f0221e8be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91627FE-0712-484C-854D-24857AE7085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92BE043-979D-403E-8490-2F3483EC960D}">
  <ds:schemaRefs>
    <ds:schemaRef ds:uri="http://schemas.microsoft.com/office/2006/metadata/properties"/>
    <ds:schemaRef ds:uri="http://schemas.microsoft.com/office/2006/documentManagement/types"/>
    <ds:schemaRef ds:uri="0cd9bb51-13a2-4aab-82b3-51c65ef93b83"/>
    <ds:schemaRef ds:uri="http://www.w3.org/XML/1998/namespace"/>
    <ds:schemaRef ds:uri="http://purl.org/dc/elements/1.1/"/>
    <ds:schemaRef ds:uri="http://schemas.microsoft.com/office/infopath/2007/PartnerControls"/>
    <ds:schemaRef ds:uri="f77ba593-5df3-436b-9b2a-18f0221e8be7"/>
    <ds:schemaRef ds:uri="http://schemas.openxmlformats.org/package/2006/metadata/core-properties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AFC9352-51F6-4586-8E5F-14D41C97E1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d9bb51-13a2-4aab-82b3-51c65ef93b83"/>
    <ds:schemaRef ds:uri="f77ba593-5df3-436b-9b2a-18f0221e8be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Auswahl- und Referenzbogen</vt:lpstr>
      <vt:lpstr>'Auswahl- und Referenzbogen'!Druckbereich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Klüpfel, Carolin</dc:creator>
  <cp:keywords/>
  <dc:description/>
  <cp:lastModifiedBy>Christine Morinez</cp:lastModifiedBy>
  <cp:revision/>
  <cp:lastPrinted>2026-09-24T13:54:47Z</cp:lastPrinted>
  <dcterms:created xsi:type="dcterms:W3CDTF">2026-08-06T19:39:24Z</dcterms:created>
  <dcterms:modified xsi:type="dcterms:W3CDTF">2026-09-29T11:18:56Z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0x010100380522B25FFFAE4FB3408B490D44AEF3</vt:lpwstr>
  </property>
  <property fmtid="{D5CDD505-2E9C-101B-9397-08002B2CF9AE}" pid="3" name="MediaServiceImageTags">
    <vt:lpwstr/>
  </property>
</Properties>
</file>